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"/>
    </mc:Choice>
  </mc:AlternateContent>
  <xr:revisionPtr revIDLastSave="0" documentId="13_ncr:1_{2789E6A9-71E1-405A-BAE1-E0C3D7939E46}" xr6:coauthVersionLast="45" xr6:coauthVersionMax="45" xr10:uidLastSave="{00000000-0000-0000-0000-000000000000}"/>
  <bookViews>
    <workbookView xWindow="61215" yWindow="375" windowWidth="20685" windowHeight="12360" xr2:uid="{54E9D63C-55B2-41E4-9B26-220D9AF9D558}"/>
  </bookViews>
  <sheets>
    <sheet name="Complete Cycle Analyses" sheetId="1" r:id="rId1"/>
    <sheet name="Sheet1" sheetId="3" state="hidden" r:id="rId2"/>
    <sheet name="Sheet2" sheetId="4" state="hidden" r:id="rId3"/>
    <sheet name="In-Out Comparison" sheetId="2" state="hidden" r:id="rId4"/>
  </sheets>
  <definedNames>
    <definedName name="_xlnm.Print_Area" localSheetId="0">'Complete Cycle Analyses'!$A$1:$AC$57</definedName>
    <definedName name="_xlnm.Print_Area" localSheetId="3">'In-Out Comparison'!$A$1:$AA$58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K23" i="1"/>
  <c r="H23" i="1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4" i="4"/>
  <c r="L18" i="1" l="1"/>
  <c r="I18" i="1" l="1"/>
  <c r="H18" i="1"/>
  <c r="F18" i="1"/>
  <c r="G18" i="1"/>
  <c r="I30" i="1" l="1"/>
  <c r="H30" i="1"/>
  <c r="F42" i="1"/>
  <c r="U18" i="1"/>
  <c r="T18" i="1"/>
  <c r="P18" i="1"/>
  <c r="Q18" i="1"/>
  <c r="O18" i="1"/>
  <c r="N18" i="1"/>
  <c r="R18" i="1"/>
  <c r="S18" i="1"/>
  <c r="V18" i="1"/>
  <c r="V23" i="1" s="1"/>
  <c r="M18" i="1"/>
  <c r="J18" i="1"/>
  <c r="K18" i="1"/>
  <c r="M17" i="2"/>
  <c r="M25" i="2"/>
  <c r="M28" i="2"/>
  <c r="N17" i="2"/>
  <c r="N25" i="2"/>
  <c r="N28" i="2"/>
  <c r="O17" i="2"/>
  <c r="O25" i="2"/>
  <c r="O28" i="2"/>
  <c r="P17" i="2"/>
  <c r="P25" i="2"/>
  <c r="P28" i="2"/>
  <c r="Q17" i="2"/>
  <c r="Q25" i="2"/>
  <c r="Q28" i="2"/>
  <c r="R17" i="2"/>
  <c r="R25" i="2"/>
  <c r="R28" i="2"/>
  <c r="S17" i="2"/>
  <c r="S25" i="2"/>
  <c r="S28" i="2"/>
  <c r="T17" i="2"/>
  <c r="T25" i="2"/>
  <c r="T28" i="2"/>
  <c r="L17" i="2"/>
  <c r="L25" i="2"/>
  <c r="L28" i="2"/>
  <c r="H17" i="2"/>
  <c r="H25" i="2"/>
  <c r="H28" i="2"/>
  <c r="I17" i="2"/>
  <c r="I25" i="2"/>
  <c r="I28" i="2"/>
  <c r="J17" i="2"/>
  <c r="J25" i="2"/>
  <c r="J28" i="2"/>
  <c r="G17" i="2"/>
  <c r="G25" i="2"/>
  <c r="G28" i="2"/>
  <c r="E31" i="2"/>
  <c r="E22" i="2"/>
  <c r="U17" i="2"/>
  <c r="U25" i="2"/>
  <c r="K25" i="2"/>
  <c r="F25" i="2"/>
  <c r="E25" i="2"/>
  <c r="K17" i="2"/>
  <c r="E32" i="2"/>
  <c r="E14" i="2"/>
  <c r="E17" i="2"/>
  <c r="F14" i="2"/>
  <c r="F17" i="2"/>
  <c r="F43" i="1"/>
  <c r="M23" i="1" l="1"/>
  <c r="M30" i="1"/>
  <c r="T23" i="1"/>
  <c r="T30" i="1"/>
  <c r="Q23" i="1"/>
  <c r="Q30" i="1"/>
  <c r="P23" i="1"/>
  <c r="P30" i="1"/>
  <c r="U23" i="1"/>
  <c r="U30" i="1"/>
  <c r="O23" i="1"/>
  <c r="O30" i="1"/>
  <c r="R23" i="1"/>
  <c r="R30" i="1"/>
  <c r="S23" i="1"/>
  <c r="S30" i="1"/>
  <c r="N23" i="1"/>
  <c r="N30" i="1"/>
  <c r="J30" i="1"/>
  <c r="K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Todd Eden</author>
  </authors>
  <commentList>
    <comment ref="L11" authorId="0" shapeId="0" xr:uid="{28046551-F196-4537-A2F2-4EF4DE3276A2}">
      <text>
        <r>
          <rPr>
            <b/>
            <sz val="9"/>
            <color indexed="81"/>
            <rFont val="Tahoma"/>
            <family val="2"/>
          </rPr>
          <t>Todd Eden:</t>
        </r>
        <r>
          <rPr>
            <sz val="9"/>
            <color indexed="81"/>
            <rFont val="Tahoma"/>
            <family val="2"/>
          </rPr>
          <t xml:space="preserve">
Bac T is Exponent cfu's/l</t>
        </r>
      </text>
    </comment>
    <comment ref="V11" authorId="0" shapeId="0" xr:uid="{4F734C98-9D29-494D-9CC4-B6E25888D22D}">
      <text>
        <r>
          <rPr>
            <b/>
            <sz val="9"/>
            <color indexed="81"/>
            <rFont val="Tahoma"/>
            <family val="2"/>
          </rPr>
          <t>Todd Eden:</t>
        </r>
        <r>
          <rPr>
            <sz val="9"/>
            <color indexed="81"/>
            <rFont val="Tahoma"/>
            <family val="2"/>
          </rPr>
          <t xml:space="preserve">
Kg/Ha and lbs/A/ft. - divide by two is rule of thumb for mg/l (ppm)
</t>
        </r>
      </text>
    </comment>
  </commentList>
</comments>
</file>

<file path=xl/sharedStrings.xml><?xml version="1.0" encoding="utf-8"?>
<sst xmlns="http://schemas.openxmlformats.org/spreadsheetml/2006/main" count="463" uniqueCount="198">
  <si>
    <t>CO3</t>
  </si>
  <si>
    <t>HCO3</t>
  </si>
  <si>
    <t>Ca</t>
  </si>
  <si>
    <t>Mg</t>
  </si>
  <si>
    <t>P</t>
  </si>
  <si>
    <t>K</t>
  </si>
  <si>
    <t>S</t>
  </si>
  <si>
    <t>SO4</t>
  </si>
  <si>
    <t>NO3</t>
  </si>
  <si>
    <t>Na</t>
  </si>
  <si>
    <t>Cl</t>
  </si>
  <si>
    <t>Cu</t>
  </si>
  <si>
    <t>Fe</t>
  </si>
  <si>
    <t>Mn</t>
  </si>
  <si>
    <t>Zn</t>
  </si>
  <si>
    <t>B</t>
  </si>
  <si>
    <t>pH</t>
  </si>
  <si>
    <t>SAR</t>
  </si>
  <si>
    <t>CEC</t>
  </si>
  <si>
    <t>OM%</t>
  </si>
  <si>
    <t>EC</t>
  </si>
  <si>
    <t>TDS</t>
  </si>
  <si>
    <t>%K</t>
  </si>
  <si>
    <t>%Na</t>
  </si>
  <si>
    <t>%Ca</t>
  </si>
  <si>
    <t>%Mg</t>
  </si>
  <si>
    <t>Elements</t>
  </si>
  <si>
    <t>Soil</t>
  </si>
  <si>
    <t>Bac T</t>
  </si>
  <si>
    <t>meq/l</t>
  </si>
  <si>
    <t>ppm</t>
  </si>
  <si>
    <t>Conversion Factors</t>
  </si>
  <si>
    <t>Water/Soil Ratio</t>
  </si>
  <si>
    <t>Curative</t>
  </si>
  <si>
    <t>BC</t>
  </si>
  <si>
    <t xml:space="preserve">ppm, (exponent) </t>
  </si>
  <si>
    <t>Legends</t>
  </si>
  <si>
    <t xml:space="preserve">Gas, you can see when dissolving scale, you don't see going onto minerals when water evaporates. </t>
  </si>
  <si>
    <t xml:space="preserve">The minerals, our nutrients, as TDS are available nutrition. As evaporated to dryness, absorbing the CO3, HC03, non-rehydratable crystals </t>
  </si>
  <si>
    <t>2a</t>
  </si>
  <si>
    <t xml:space="preserve">Bacteria - aerobic are good, anaerobic are bad - both usually form slime which blocks acid and the flow of nutrients and oxygen. </t>
  </si>
  <si>
    <t xml:space="preserve">Sulfur and sulfate are usally the most prevalent in the environment, followed by iron nd sometimes manganese.  </t>
  </si>
  <si>
    <t>Control the bacteria, preserve an aerobic enviroment, provide adequate nutrition, enjoy optimium plant vitality and production.</t>
  </si>
  <si>
    <t>Best way to desctibe it, Monster Energy Drink. Acidified at &gt;20 ppm can block plants oxygen absorption</t>
  </si>
  <si>
    <r>
      <t xml:space="preserve">Chloride binds with </t>
    </r>
    <r>
      <rPr>
        <u/>
        <sz val="9"/>
        <color theme="1"/>
        <rFont val="Calibri"/>
        <family val="2"/>
      </rPr>
      <t>sodium</t>
    </r>
    <r>
      <rPr>
        <sz val="9"/>
        <color theme="1"/>
        <rFont val="Calibri"/>
        <family val="2"/>
      </rPr>
      <t xml:space="preserve"> and </t>
    </r>
    <r>
      <rPr>
        <u/>
        <sz val="9"/>
        <color theme="1"/>
        <rFont val="Calibri"/>
        <family val="2"/>
      </rPr>
      <t>calcium</t>
    </r>
    <r>
      <rPr>
        <sz val="9"/>
        <color theme="1"/>
        <rFont val="Calibri"/>
        <family val="2"/>
      </rPr>
      <t xml:space="preserve"> and forms crystals. When hydrated, sodium and chloride dissolve readily.</t>
    </r>
  </si>
  <si>
    <t xml:space="preserve">At concentrations sodium and chloride are a toxic water causing cell damage to vegetation. Calcium chloride can be just as bad. </t>
  </si>
  <si>
    <t xml:space="preserve">Built up sodium in soils indicates infiltration issues that must be identified and resolved. </t>
  </si>
  <si>
    <t xml:space="preserve">Essential metals with zinc being the most soluble. Built up zinc in soils indicates infiltration issues that must be identified and resolved. </t>
  </si>
  <si>
    <t xml:space="preserve">High TDS and EC can actually be valuable minerals and metals, unless it is all from sodium. pH does not define available nutrition. </t>
  </si>
  <si>
    <t>OM and CEC play a role in transporting nutrition and retaining water and oxygen, yet not much a factor when we have hydratable TDS</t>
  </si>
  <si>
    <t xml:space="preserve">Nothing in conventional agronomy indicates biofilms, which is like saran wrap in our soils. </t>
  </si>
  <si>
    <t>Total Bacteria Exponent</t>
  </si>
  <si>
    <t xml:space="preserve">The percentages will help identify what's plugging our soils and hindering the vitality of our crops. </t>
  </si>
  <si>
    <t>Either one, not both</t>
  </si>
  <si>
    <t>Units</t>
  </si>
  <si>
    <t>Results</t>
  </si>
  <si>
    <t>WaterSOLV Prescription - Water</t>
  </si>
  <si>
    <t>Grower</t>
  </si>
  <si>
    <t>Blocks</t>
  </si>
  <si>
    <t>Crop(s)</t>
  </si>
  <si>
    <t>Type of Irrigation</t>
  </si>
  <si>
    <t>HCT Dealer Company</t>
  </si>
  <si>
    <t>CCA, PCA, Representative</t>
  </si>
  <si>
    <t>Phone</t>
  </si>
  <si>
    <t>Email</t>
  </si>
  <si>
    <t>Other</t>
  </si>
  <si>
    <t>Sample ID</t>
  </si>
  <si>
    <t>Receipt Date</t>
  </si>
  <si>
    <t>Date:</t>
  </si>
  <si>
    <t>Review:</t>
  </si>
  <si>
    <t>Technician(s):</t>
  </si>
  <si>
    <t>WaterSOLV™ - Water, Soil and Tissue Analysis</t>
  </si>
  <si>
    <t>Samples</t>
  </si>
  <si>
    <t>WaterSOLV Program</t>
  </si>
  <si>
    <t>info@hctllc.com</t>
  </si>
  <si>
    <t>www.hctllc.com</t>
  </si>
  <si>
    <t>(888) 788-5807</t>
  </si>
  <si>
    <t xml:space="preserve">Water Source </t>
  </si>
  <si>
    <t>Sample Date</t>
  </si>
  <si>
    <t>WaterSOLV™ - Water in and Out Analysis</t>
  </si>
  <si>
    <t>Source Water IN</t>
  </si>
  <si>
    <t>End of Line</t>
  </si>
  <si>
    <t>Interpretations</t>
  </si>
  <si>
    <t>Recommendations</t>
  </si>
  <si>
    <t>T Eden</t>
  </si>
  <si>
    <t>%H</t>
  </si>
  <si>
    <t>D.</t>
  </si>
  <si>
    <t>E.</t>
  </si>
  <si>
    <t>ppm, mg/l</t>
  </si>
  <si>
    <t>Notes</t>
  </si>
  <si>
    <t>Tracer</t>
  </si>
  <si>
    <t xml:space="preserve">The minerals, our nutrients, as TDS and EC are available nutrition. As evaporated to dryness, absorbing the CO3, HC03, non-rehydratable crystals </t>
  </si>
  <si>
    <t xml:space="preserve">Bacteria Food - Sulfur and sulfate are usally the most prevalent in the environment, followed by iron nd sometimes manganese.  </t>
  </si>
  <si>
    <t>Ca as Ca</t>
  </si>
  <si>
    <t>Mg as Mg</t>
  </si>
  <si>
    <t>Water Source</t>
  </si>
  <si>
    <t xml:space="preserve">        2% Acetic Acid Extract </t>
  </si>
  <si>
    <t>Almond Leaves - Spring (April)</t>
  </si>
  <si>
    <t>Nitrogen</t>
  </si>
  <si>
    <t>Phos.</t>
  </si>
  <si>
    <t>Potassium</t>
  </si>
  <si>
    <t>Zinc</t>
  </si>
  <si>
    <t>Manganese</t>
  </si>
  <si>
    <t>Sodium</t>
  </si>
  <si>
    <t>Boron</t>
  </si>
  <si>
    <t>Calcium</t>
  </si>
  <si>
    <t>Magnesium</t>
  </si>
  <si>
    <t>Iron</t>
  </si>
  <si>
    <t>Copper</t>
  </si>
  <si>
    <t>Chloride</t>
  </si>
  <si>
    <t>Deficient</t>
  </si>
  <si>
    <t>&lt; 3.9</t>
  </si>
  <si>
    <t>&lt; 0.10</t>
  </si>
  <si>
    <t>&lt; 1.7</t>
  </si>
  <si>
    <t>&lt; 26</t>
  </si>
  <si>
    <t>&lt; 22</t>
  </si>
  <si>
    <t>-</t>
  </si>
  <si>
    <t>&lt;25</t>
  </si>
  <si>
    <t>&lt;1.0</t>
  </si>
  <si>
    <t>&lt; 0.20</t>
  </si>
  <si>
    <t>&lt; 30</t>
  </si>
  <si>
    <t>&lt; 4</t>
  </si>
  <si>
    <t>Optimum Range</t>
  </si>
  <si>
    <t>4.1-4.5</t>
  </si>
  <si>
    <t>0.12-0.3</t>
  </si>
  <si>
    <t>2.0-3.5</t>
  </si>
  <si>
    <t>29-150</t>
  </si>
  <si>
    <t>25-125</t>
  </si>
  <si>
    <t>.01- 0.08</t>
  </si>
  <si>
    <t>28-80</t>
  </si>
  <si>
    <t>1.2-3.0</t>
  </si>
  <si>
    <t>0.22-0.50</t>
  </si>
  <si>
    <t>50-400</t>
  </si>
  <si>
    <t>5 - 100</t>
  </si>
  <si>
    <t>.01-0.15</t>
  </si>
  <si>
    <t>High*</t>
  </si>
  <si>
    <t>4.7+</t>
  </si>
  <si>
    <t>0.5+</t>
  </si>
  <si>
    <t>4.0+</t>
  </si>
  <si>
    <t>300+</t>
  </si>
  <si>
    <t>150+</t>
  </si>
  <si>
    <t>0.12+</t>
  </si>
  <si>
    <t>110+</t>
  </si>
  <si>
    <t>5.0+</t>
  </si>
  <si>
    <t>0.90+</t>
  </si>
  <si>
    <t>600+</t>
  </si>
  <si>
    <t>500+</t>
  </si>
  <si>
    <t>0.25+</t>
  </si>
  <si>
    <t>* = vigorous growth range</t>
  </si>
  <si>
    <t>Black = Normal</t>
  </si>
  <si>
    <t>Young trees and trees needing extra growth should be in the high (vigorous growth) N range.</t>
  </si>
  <si>
    <r>
      <t>Red</t>
    </r>
    <r>
      <rPr>
        <sz val="8"/>
        <rFont val="Arial"/>
        <family val="2"/>
      </rPr>
      <t xml:space="preserve"> = High</t>
    </r>
  </si>
  <si>
    <r>
      <t>Green</t>
    </r>
    <r>
      <rPr>
        <sz val="8"/>
        <rFont val="Arial"/>
        <family val="2"/>
      </rPr>
      <t xml:space="preserve"> = Low</t>
    </r>
  </si>
  <si>
    <r>
      <t>Purple</t>
    </r>
    <r>
      <rPr>
        <sz val="8"/>
        <color indexed="61"/>
        <rFont val="Arial"/>
        <family val="2"/>
      </rPr>
      <t xml:space="preserve"> </t>
    </r>
    <r>
      <rPr>
        <sz val="8"/>
        <rFont val="Arial"/>
        <family val="2"/>
      </rPr>
      <t>= Sl. High</t>
    </r>
  </si>
  <si>
    <r>
      <t>Blue</t>
    </r>
    <r>
      <rPr>
        <sz val="8"/>
        <color indexed="8"/>
        <rFont val="Arial"/>
        <family val="2"/>
      </rPr>
      <t xml:space="preserve"> = Deficient</t>
    </r>
  </si>
  <si>
    <t>High and low levels may change based on the consultant's impression of the variety, root stock, age, harvest date, weather, and soil conditions.</t>
  </si>
  <si>
    <t>www.hctllc.com | info@hctllc.com | (480) 650-6955</t>
  </si>
  <si>
    <t xml:space="preserve">Scottsdale, AZ </t>
  </si>
  <si>
    <t>WaterSOLV Curative</t>
  </si>
  <si>
    <t>WaterSOLV BC</t>
  </si>
  <si>
    <t>Grower, Facility, Organization</t>
  </si>
  <si>
    <t>Products Grown</t>
  </si>
  <si>
    <t>Contact Name</t>
  </si>
  <si>
    <t>Phone &amp; Email</t>
  </si>
  <si>
    <t>TH</t>
  </si>
  <si>
    <t>Report ID</t>
  </si>
  <si>
    <t>Titrant</t>
  </si>
  <si>
    <t>Indicators</t>
  </si>
  <si>
    <t>(A) Scale &amp; Bound Nutrients</t>
  </si>
  <si>
    <t>(B) Bacteria and Food Sources</t>
  </si>
  <si>
    <t>(C) Toxicity and Cell Damage</t>
  </si>
  <si>
    <t>(D)</t>
  </si>
  <si>
    <t xml:space="preserve">Titrant(s): </t>
  </si>
  <si>
    <t>WaterSOLV Prescription - Water Only - does not incorporate soil remediation</t>
  </si>
  <si>
    <t>1.       Water Analysis Criteria (Solute to be deionized water)</t>
  </si>
  <si>
    <t>2.       Soil Analysis Criteria (Solute A to be deionized water. Additional solutes may include B) Treated source water or C) Ammonium Acetate</t>
  </si>
  <si>
    <t>Problem(s)</t>
  </si>
  <si>
    <t>Treatments</t>
  </si>
  <si>
    <t>Soil Type</t>
  </si>
  <si>
    <t>Depth</t>
  </si>
  <si>
    <t>BM%</t>
  </si>
  <si>
    <t>Bio-matter</t>
  </si>
  <si>
    <t>Prev Crop T/Acre</t>
  </si>
  <si>
    <t>Yield Goal T/Acre</t>
  </si>
  <si>
    <t>Adequate Nutrients</t>
  </si>
  <si>
    <t>Factor</t>
  </si>
  <si>
    <t xml:space="preserve">Lbs per acre ft. </t>
  </si>
  <si>
    <t>NO3-N</t>
  </si>
  <si>
    <t>SO4S</t>
  </si>
  <si>
    <t>Water</t>
  </si>
  <si>
    <t>Scale</t>
  </si>
  <si>
    <t>Biology</t>
  </si>
  <si>
    <t>Chloride Salts</t>
  </si>
  <si>
    <t>0 to 6 and 6 to 24</t>
  </si>
  <si>
    <t>Ag</t>
  </si>
  <si>
    <t>Turf</t>
  </si>
  <si>
    <t>0 to 6 - 6 to 12 - 12 to 24</t>
  </si>
  <si>
    <t>Soil Sample Depths,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</si>
</sst>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9"/>
      <name val="Arial"/>
      <family val="2"/>
    </font>
    <font>
      <sz val="8"/>
      <color indexed="20"/>
      <name val="Arial"/>
      <family val="2"/>
    </font>
    <font>
      <sz val="8"/>
      <color indexed="61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u/>
      <sz val="9"/>
      <color indexed="8"/>
      <name val="Arial"/>
      <family val="2"/>
    </font>
    <font>
      <u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22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rgb="FFC00000"/>
      <name val="Calibri"/>
      <family val="2"/>
    </font>
    <font>
      <b/>
      <sz val="16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3" fillId="0" borderId="0"/>
  </cellStyleXfs>
  <cellXfs count="41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2" borderId="1" xfId="0" applyFill="1" applyBorder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0" borderId="5" xfId="0" applyFill="1" applyBorder="1"/>
    <xf numFmtId="0" fontId="0" fillId="0" borderId="6" xfId="0" applyBorder="1"/>
    <xf numFmtId="0" fontId="0" fillId="3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1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/>
    <xf numFmtId="0" fontId="0" fillId="2" borderId="12" xfId="0" applyFill="1" applyBorder="1"/>
    <xf numFmtId="0" fontId="0" fillId="0" borderId="18" xfId="0" applyFill="1" applyBorder="1"/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0" fontId="0" fillId="2" borderId="6" xfId="0" applyFill="1" applyBorder="1"/>
    <xf numFmtId="0" fontId="0" fillId="4" borderId="8" xfId="0" applyFill="1" applyBorder="1" applyAlignment="1">
      <alignment horizontal="center"/>
    </xf>
    <xf numFmtId="0" fontId="0" fillId="0" borderId="19" xfId="0" applyFont="1" applyFill="1" applyBorder="1"/>
    <xf numFmtId="0" fontId="3" fillId="0" borderId="11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1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6" fillId="2" borderId="0" xfId="0" applyFont="1" applyFill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7" fillId="2" borderId="0" xfId="0" applyFont="1" applyFill="1"/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/>
    <xf numFmtId="0" fontId="7" fillId="9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0" fillId="2" borderId="26" xfId="0" applyFill="1" applyBorder="1"/>
    <xf numFmtId="0" fontId="9" fillId="2" borderId="0" xfId="0" applyFont="1" applyFill="1"/>
    <xf numFmtId="0" fontId="0" fillId="15" borderId="27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2" borderId="1" xfId="0" applyFill="1" applyBorder="1" applyProtection="1"/>
    <xf numFmtId="0" fontId="0" fillId="2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17" xfId="0" applyFill="1" applyBorder="1"/>
    <xf numFmtId="0" fontId="0" fillId="15" borderId="18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2" borderId="28" xfId="0" applyFill="1" applyBorder="1"/>
    <xf numFmtId="0" fontId="10" fillId="2" borderId="26" xfId="0" applyFont="1" applyFill="1" applyBorder="1"/>
    <xf numFmtId="0" fontId="10" fillId="2" borderId="0" xfId="0" applyFont="1" applyFill="1" applyBorder="1"/>
    <xf numFmtId="164" fontId="0" fillId="0" borderId="12" xfId="0" applyNumberFormat="1" applyFont="1" applyFill="1" applyBorder="1"/>
    <xf numFmtId="164" fontId="0" fillId="0" borderId="17" xfId="0" applyNumberFormat="1" applyFont="1" applyFill="1" applyBorder="1"/>
    <xf numFmtId="0" fontId="2" fillId="17" borderId="1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0" fillId="2" borderId="0" xfId="0" applyFill="1" applyBorder="1" applyAlignment="1">
      <alignment horizontal="left" vertical="top" wrapText="1"/>
    </xf>
    <xf numFmtId="0" fontId="0" fillId="18" borderId="1" xfId="0" applyFill="1" applyBorder="1" applyProtection="1">
      <protection locked="0"/>
    </xf>
    <xf numFmtId="0" fontId="0" fillId="18" borderId="13" xfId="0" applyFill="1" applyBorder="1" applyProtection="1">
      <protection locked="0"/>
    </xf>
    <xf numFmtId="2" fontId="0" fillId="18" borderId="1" xfId="0" applyNumberFormat="1" applyFill="1" applyBorder="1" applyProtection="1">
      <protection locked="0"/>
    </xf>
    <xf numFmtId="164" fontId="0" fillId="18" borderId="10" xfId="0" applyNumberFormat="1" applyFill="1" applyBorder="1" applyProtection="1">
      <protection locked="0"/>
    </xf>
    <xf numFmtId="0" fontId="0" fillId="18" borderId="10" xfId="0" applyFill="1" applyBorder="1" applyProtection="1">
      <protection locked="0"/>
    </xf>
    <xf numFmtId="0" fontId="0" fillId="18" borderId="14" xfId="0" applyFill="1" applyBorder="1" applyProtection="1">
      <protection locked="0"/>
    </xf>
    <xf numFmtId="164" fontId="0" fillId="18" borderId="11" xfId="0" applyNumberFormat="1" applyFill="1" applyBorder="1" applyProtection="1">
      <protection locked="0"/>
    </xf>
    <xf numFmtId="2" fontId="0" fillId="18" borderId="13" xfId="0" applyNumberFormat="1" applyFill="1" applyBorder="1" applyProtection="1">
      <protection locked="0"/>
    </xf>
    <xf numFmtId="9" fontId="0" fillId="18" borderId="11" xfId="1" applyFont="1" applyFill="1" applyBorder="1" applyProtection="1">
      <protection locked="0"/>
    </xf>
    <xf numFmtId="9" fontId="0" fillId="18" borderId="13" xfId="1" applyFont="1" applyFill="1" applyBorder="1" applyProtection="1">
      <protection locked="0"/>
    </xf>
    <xf numFmtId="9" fontId="0" fillId="18" borderId="14" xfId="1" applyFont="1" applyFill="1" applyBorder="1" applyProtection="1">
      <protection locked="0"/>
    </xf>
    <xf numFmtId="0" fontId="0" fillId="15" borderId="5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6" xfId="0" applyFill="1" applyBorder="1"/>
    <xf numFmtId="0" fontId="0" fillId="15" borderId="15" xfId="0" applyFill="1" applyBorder="1"/>
    <xf numFmtId="0" fontId="0" fillId="15" borderId="16" xfId="0" applyFill="1" applyBorder="1"/>
    <xf numFmtId="164" fontId="0" fillId="2" borderId="0" xfId="1" applyNumberFormat="1" applyFont="1" applyFill="1" applyBorder="1" applyProtection="1">
      <protection locked="0"/>
    </xf>
    <xf numFmtId="1" fontId="0" fillId="0" borderId="12" xfId="0" applyNumberFormat="1" applyFill="1" applyBorder="1"/>
    <xf numFmtId="0" fontId="0" fillId="0" borderId="1" xfId="0" applyFill="1" applyBorder="1" applyProtection="1"/>
    <xf numFmtId="0" fontId="0" fillId="2" borderId="10" xfId="0" applyFill="1" applyBorder="1" applyProtection="1"/>
    <xf numFmtId="0" fontId="0" fillId="2" borderId="19" xfId="0" applyFill="1" applyBorder="1" applyProtection="1"/>
    <xf numFmtId="0" fontId="0" fillId="2" borderId="6" xfId="0" applyFill="1" applyBorder="1" applyAlignment="1" applyProtection="1">
      <alignment horizontal="center"/>
    </xf>
    <xf numFmtId="164" fontId="0" fillId="2" borderId="12" xfId="0" applyNumberFormat="1" applyFont="1" applyFill="1" applyBorder="1"/>
    <xf numFmtId="0" fontId="0" fillId="2" borderId="0" xfId="0" applyFill="1" applyBorder="1" applyAlignment="1" applyProtection="1">
      <alignment horizontal="left" vertical="justify" wrapText="1"/>
      <protection locked="0"/>
    </xf>
    <xf numFmtId="164" fontId="0" fillId="0" borderId="12" xfId="0" applyNumberFormat="1" applyFill="1" applyBorder="1"/>
    <xf numFmtId="2" fontId="0" fillId="12" borderId="1" xfId="0" applyNumberFormat="1" applyFill="1" applyBorder="1"/>
    <xf numFmtId="0" fontId="0" fillId="12" borderId="1" xfId="0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7" xfId="3" applyFont="1" applyBorder="1"/>
    <xf numFmtId="0" fontId="12" fillId="0" borderId="0" xfId="3" applyFont="1" applyAlignment="1">
      <alignment horizontal="right"/>
    </xf>
    <xf numFmtId="0" fontId="12" fillId="0" borderId="0" xfId="3" applyFont="1"/>
    <xf numFmtId="0" fontId="12" fillId="0" borderId="23" xfId="3" applyFont="1" applyBorder="1" applyAlignment="1">
      <alignment horizontal="right"/>
    </xf>
    <xf numFmtId="0" fontId="12" fillId="0" borderId="23" xfId="3" applyFont="1" applyBorder="1"/>
    <xf numFmtId="0" fontId="14" fillId="0" borderId="0" xfId="2" applyFont="1" applyAlignment="1">
      <alignment horizontal="center"/>
    </xf>
    <xf numFmtId="0" fontId="15" fillId="0" borderId="0" xfId="4"/>
    <xf numFmtId="0" fontId="13" fillId="0" borderId="0" xfId="4" applyFont="1"/>
    <xf numFmtId="0" fontId="24" fillId="0" borderId="36" xfId="2" applyFont="1" applyBorder="1" applyAlignment="1">
      <alignment horizontal="left"/>
    </xf>
    <xf numFmtId="0" fontId="12" fillId="0" borderId="37" xfId="2" applyFont="1" applyBorder="1"/>
    <xf numFmtId="0" fontId="25" fillId="0" borderId="37" xfId="4" applyFont="1" applyBorder="1" applyAlignment="1">
      <alignment horizontal="center"/>
    </xf>
    <xf numFmtId="0" fontId="26" fillId="0" borderId="37" xfId="4" applyFont="1" applyBorder="1" applyAlignment="1">
      <alignment horizontal="center"/>
    </xf>
    <xf numFmtId="0" fontId="26" fillId="0" borderId="38" xfId="4" applyFont="1" applyBorder="1" applyAlignment="1">
      <alignment horizontal="center"/>
    </xf>
    <xf numFmtId="0" fontId="27" fillId="0" borderId="39" xfId="4" applyFont="1" applyBorder="1"/>
    <xf numFmtId="0" fontId="28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40" xfId="2" applyFont="1" applyBorder="1" applyAlignment="1">
      <alignment horizontal="center"/>
    </xf>
    <xf numFmtId="0" fontId="12" fillId="0" borderId="0" xfId="2" applyFont="1" applyAlignment="1">
      <alignment horizontal="right"/>
    </xf>
    <xf numFmtId="0" fontId="12" fillId="0" borderId="0" xfId="2" quotePrefix="1" applyFont="1" applyAlignment="1">
      <alignment horizontal="center"/>
    </xf>
    <xf numFmtId="0" fontId="12" fillId="0" borderId="40" xfId="2" quotePrefix="1" applyFont="1" applyBorder="1" applyAlignment="1">
      <alignment horizontal="center"/>
    </xf>
    <xf numFmtId="0" fontId="27" fillId="0" borderId="41" xfId="4" applyFont="1" applyBorder="1"/>
    <xf numFmtId="0" fontId="29" fillId="0" borderId="23" xfId="2" applyFont="1" applyBorder="1" applyAlignment="1">
      <alignment horizontal="right"/>
    </xf>
    <xf numFmtId="0" fontId="12" fillId="0" borderId="23" xfId="2" applyFont="1" applyBorder="1" applyAlignment="1">
      <alignment horizontal="center"/>
    </xf>
    <xf numFmtId="0" fontId="12" fillId="0" borderId="23" xfId="2" quotePrefix="1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0" xfId="4" applyFont="1"/>
    <xf numFmtId="0" fontId="12" fillId="0" borderId="0" xfId="2" applyFont="1"/>
    <xf numFmtId="1" fontId="12" fillId="0" borderId="0" xfId="4" applyNumberFormat="1" applyFont="1" applyAlignment="1">
      <alignment horizontal="left"/>
    </xf>
    <xf numFmtId="0" fontId="27" fillId="0" borderId="0" xfId="4" applyFont="1"/>
    <xf numFmtId="0" fontId="4" fillId="0" borderId="0" xfId="0" applyFont="1"/>
    <xf numFmtId="0" fontId="0" fillId="2" borderId="0" xfId="0" applyFill="1" applyAlignment="1">
      <alignment horizontal="left" vertical="top"/>
    </xf>
    <xf numFmtId="0" fontId="30" fillId="2" borderId="0" xfId="0" applyFont="1" applyFill="1"/>
    <xf numFmtId="0" fontId="0" fillId="19" borderId="7" xfId="0" applyFill="1" applyBorder="1" applyAlignment="1">
      <alignment horizontal="center"/>
    </xf>
    <xf numFmtId="0" fontId="0" fillId="2" borderId="9" xfId="0" applyFill="1" applyBorder="1" applyProtection="1"/>
    <xf numFmtId="0" fontId="0" fillId="18" borderId="11" xfId="0" applyFill="1" applyBorder="1" applyProtection="1">
      <protection locked="0"/>
    </xf>
    <xf numFmtId="0" fontId="0" fillId="15" borderId="25" xfId="0" applyFill="1" applyBorder="1"/>
    <xf numFmtId="1" fontId="0" fillId="0" borderId="35" xfId="0" applyNumberFormat="1" applyFill="1" applyBorder="1"/>
    <xf numFmtId="1" fontId="0" fillId="0" borderId="17" xfId="0" applyNumberFormat="1" applyFill="1" applyBorder="1"/>
    <xf numFmtId="0" fontId="0" fillId="2" borderId="5" xfId="0" applyFill="1" applyBorder="1" applyAlignment="1" applyProtection="1">
      <alignment horizontal="center"/>
    </xf>
    <xf numFmtId="0" fontId="0" fillId="3" borderId="8" xfId="0" applyFill="1" applyBorder="1" applyAlignment="1">
      <alignment horizontal="center"/>
    </xf>
    <xf numFmtId="0" fontId="0" fillId="2" borderId="47" xfId="0" applyFill="1" applyBorder="1" applyProtection="1"/>
    <xf numFmtId="0" fontId="0" fillId="2" borderId="28" xfId="0" applyFont="1" applyFill="1" applyBorder="1"/>
    <xf numFmtId="0" fontId="0" fillId="19" borderId="8" xfId="0" applyFill="1" applyBorder="1" applyAlignment="1">
      <alignment horizontal="center"/>
    </xf>
    <xf numFmtId="2" fontId="0" fillId="18" borderId="14" xfId="0" applyNumberFormat="1" applyFill="1" applyBorder="1" applyProtection="1">
      <protection locked="0"/>
    </xf>
    <xf numFmtId="0" fontId="0" fillId="2" borderId="26" xfId="0" applyFont="1" applyFill="1" applyBorder="1"/>
    <xf numFmtId="0" fontId="0" fillId="2" borderId="49" xfId="0" applyFill="1" applyBorder="1" applyAlignment="1">
      <alignment horizontal="center" wrapText="1"/>
    </xf>
    <xf numFmtId="0" fontId="31" fillId="2" borderId="33" xfId="0" applyFont="1" applyFill="1" applyBorder="1" applyAlignment="1">
      <alignment horizontal="center"/>
    </xf>
    <xf numFmtId="0" fontId="0" fillId="2" borderId="51" xfId="0" applyFill="1" applyBorder="1" applyProtection="1"/>
    <xf numFmtId="0" fontId="0" fillId="18" borderId="52" xfId="0" applyFill="1" applyBorder="1" applyProtection="1">
      <protection locked="0"/>
    </xf>
    <xf numFmtId="0" fontId="0" fillId="15" borderId="45" xfId="0" applyFill="1" applyBorder="1"/>
    <xf numFmtId="0" fontId="0" fillId="0" borderId="33" xfId="0" applyFill="1" applyBorder="1"/>
    <xf numFmtId="0" fontId="0" fillId="2" borderId="49" xfId="0" applyFill="1" applyBorder="1" applyAlignment="1">
      <alignment horizontal="center"/>
    </xf>
    <xf numFmtId="2" fontId="0" fillId="18" borderId="52" xfId="0" applyNumberFormat="1" applyFill="1" applyBorder="1" applyProtection="1">
      <protection locked="0"/>
    </xf>
    <xf numFmtId="0" fontId="0" fillId="5" borderId="1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0" fillId="0" borderId="35" xfId="0" applyNumberFormat="1" applyFont="1" applyFill="1" applyBorder="1"/>
    <xf numFmtId="0" fontId="0" fillId="20" borderId="53" xfId="0" applyFill="1" applyBorder="1" applyAlignment="1">
      <alignment horizontal="center"/>
    </xf>
    <xf numFmtId="164" fontId="0" fillId="18" borderId="54" xfId="0" applyNumberFormat="1" applyFill="1" applyBorder="1" applyProtection="1">
      <protection locked="0"/>
    </xf>
    <xf numFmtId="164" fontId="0" fillId="0" borderId="33" xfId="0" applyNumberFormat="1" applyFill="1" applyBorder="1"/>
    <xf numFmtId="0" fontId="0" fillId="4" borderId="49" xfId="0" applyFill="1" applyBorder="1" applyAlignment="1">
      <alignment horizontal="center"/>
    </xf>
    <xf numFmtId="164" fontId="0" fillId="0" borderId="33" xfId="0" applyNumberFormat="1" applyFont="1" applyFill="1" applyBorder="1"/>
    <xf numFmtId="0" fontId="0" fillId="18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/>
    <xf numFmtId="0" fontId="0" fillId="2" borderId="56" xfId="0" applyFill="1" applyBorder="1"/>
    <xf numFmtId="0" fontId="7" fillId="2" borderId="57" xfId="0" applyFont="1" applyFill="1" applyBorder="1"/>
    <xf numFmtId="0" fontId="0" fillId="2" borderId="58" xfId="0" applyFill="1" applyBorder="1"/>
    <xf numFmtId="0" fontId="7" fillId="2" borderId="59" xfId="0" applyFont="1" applyFill="1" applyBorder="1"/>
    <xf numFmtId="0" fontId="7" fillId="2" borderId="60" xfId="0" applyFont="1" applyFill="1" applyBorder="1"/>
    <xf numFmtId="0" fontId="7" fillId="2" borderId="61" xfId="0" applyFont="1" applyFill="1" applyBorder="1"/>
    <xf numFmtId="0" fontId="0" fillId="2" borderId="0" xfId="0" applyFill="1" applyAlignment="1">
      <alignment horizontal="right" vertical="top"/>
    </xf>
    <xf numFmtId="0" fontId="0" fillId="15" borderId="62" xfId="0" applyFill="1" applyBorder="1"/>
    <xf numFmtId="0" fontId="0" fillId="2" borderId="62" xfId="0" applyFill="1" applyBorder="1" applyAlignment="1">
      <alignment horizontal="center"/>
    </xf>
    <xf numFmtId="0" fontId="0" fillId="15" borderId="63" xfId="0" applyFill="1" applyBorder="1"/>
    <xf numFmtId="1" fontId="0" fillId="0" borderId="62" xfId="0" applyNumberFormat="1" applyFill="1" applyBorder="1"/>
    <xf numFmtId="0" fontId="0" fillId="15" borderId="12" xfId="0" applyFill="1" applyBorder="1"/>
    <xf numFmtId="0" fontId="0" fillId="15" borderId="17" xfId="0" applyFill="1" applyBorder="1"/>
    <xf numFmtId="164" fontId="0" fillId="2" borderId="64" xfId="0" applyNumberFormat="1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164" fontId="0" fillId="18" borderId="48" xfId="0" applyNumberFormat="1" applyFill="1" applyBorder="1" applyAlignment="1" applyProtection="1">
      <alignment horizontal="center"/>
      <protection locked="0"/>
    </xf>
    <xf numFmtId="0" fontId="0" fillId="18" borderId="55" xfId="0" applyFill="1" applyBorder="1" applyAlignment="1" applyProtection="1">
      <alignment horizontal="center"/>
      <protection locked="0"/>
    </xf>
    <xf numFmtId="164" fontId="0" fillId="18" borderId="11" xfId="0" applyNumberFormat="1" applyFill="1" applyBorder="1" applyAlignment="1" applyProtection="1">
      <alignment horizontal="center"/>
      <protection locked="0"/>
    </xf>
    <xf numFmtId="0" fontId="0" fillId="18" borderId="13" xfId="0" applyFill="1" applyBorder="1" applyAlignment="1" applyProtection="1">
      <alignment horizontal="center"/>
      <protection locked="0"/>
    </xf>
    <xf numFmtId="0" fontId="0" fillId="18" borderId="14" xfId="0" applyFill="1" applyBorder="1" applyAlignment="1" applyProtection="1">
      <alignment horizontal="center"/>
      <protection locked="0"/>
    </xf>
    <xf numFmtId="0" fontId="0" fillId="20" borderId="32" xfId="0" quotePrefix="1" applyFill="1" applyBorder="1" applyAlignment="1">
      <alignment horizontal="center"/>
    </xf>
    <xf numFmtId="0" fontId="31" fillId="4" borderId="45" xfId="0" applyFont="1" applyFill="1" applyBorder="1" applyAlignment="1">
      <alignment horizontal="center"/>
    </xf>
    <xf numFmtId="0" fontId="31" fillId="20" borderId="45" xfId="0" applyFont="1" applyFill="1" applyBorder="1" applyAlignment="1">
      <alignment horizontal="center"/>
    </xf>
    <xf numFmtId="0" fontId="0" fillId="0" borderId="68" xfId="0" applyFill="1" applyBorder="1"/>
    <xf numFmtId="0" fontId="0" fillId="15" borderId="70" xfId="0" applyFill="1" applyBorder="1" applyAlignment="1">
      <alignment horizontal="center" vertical="center" wrapText="1"/>
    </xf>
    <xf numFmtId="0" fontId="0" fillId="0" borderId="21" xfId="0" applyFill="1" applyBorder="1"/>
    <xf numFmtId="0" fontId="0" fillId="2" borderId="30" xfId="0" applyFont="1" applyFill="1" applyBorder="1"/>
    <xf numFmtId="0" fontId="3" fillId="2" borderId="0" xfId="0" applyFont="1" applyFill="1" applyAlignment="1">
      <alignment vertical="top"/>
    </xf>
    <xf numFmtId="0" fontId="0" fillId="18" borderId="47" xfId="0" applyFill="1" applyBorder="1" applyProtection="1"/>
    <xf numFmtId="0" fontId="0" fillId="0" borderId="3" xfId="0" applyFill="1" applyBorder="1" applyProtection="1"/>
    <xf numFmtId="0" fontId="0" fillId="0" borderId="24" xfId="0" applyFill="1" applyBorder="1" applyProtection="1"/>
    <xf numFmtId="0" fontId="0" fillId="4" borderId="32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" xfId="0" applyBorder="1"/>
    <xf numFmtId="0" fontId="0" fillId="2" borderId="33" xfId="0" applyFill="1" applyBorder="1" applyAlignment="1">
      <alignment horizontal="center" vertical="center"/>
    </xf>
    <xf numFmtId="0" fontId="0" fillId="18" borderId="47" xfId="0" applyFill="1" applyBorder="1" applyProtection="1">
      <protection locked="0"/>
    </xf>
    <xf numFmtId="0" fontId="4" fillId="2" borderId="0" xfId="0" applyFont="1" applyFill="1" applyAlignment="1">
      <alignment horizontal="right" vertical="top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1" xfId="0" applyFill="1" applyBorder="1"/>
    <xf numFmtId="0" fontId="0" fillId="2" borderId="34" xfId="0" applyFill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18" borderId="11" xfId="0" applyFont="1" applyFill="1" applyBorder="1" applyAlignment="1" applyProtection="1">
      <alignment horizontal="center"/>
      <protection locked="0"/>
    </xf>
    <xf numFmtId="0" fontId="0" fillId="0" borderId="44" xfId="0" applyFill="1" applyBorder="1" applyProtection="1"/>
    <xf numFmtId="0" fontId="0" fillId="18" borderId="76" xfId="0" applyFill="1" applyBorder="1" applyProtection="1">
      <protection locked="0"/>
    </xf>
    <xf numFmtId="0" fontId="31" fillId="19" borderId="45" xfId="0" applyFont="1" applyFill="1" applyBorder="1" applyAlignment="1">
      <alignment horizontal="center"/>
    </xf>
    <xf numFmtId="0" fontId="0" fillId="18" borderId="27" xfId="0" applyFill="1" applyBorder="1" applyProtection="1">
      <protection locked="0"/>
    </xf>
    <xf numFmtId="0" fontId="0" fillId="18" borderId="24" xfId="0" applyFill="1" applyBorder="1" applyProtection="1">
      <protection locked="0"/>
    </xf>
    <xf numFmtId="0" fontId="0" fillId="18" borderId="3" xfId="0" applyFill="1" applyBorder="1" applyProtection="1">
      <protection locked="0"/>
    </xf>
    <xf numFmtId="0" fontId="0" fillId="15" borderId="2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8" borderId="42" xfId="0" applyFill="1" applyBorder="1" applyProtection="1">
      <protection locked="0"/>
    </xf>
    <xf numFmtId="2" fontId="0" fillId="2" borderId="3" xfId="0" applyNumberFormat="1" applyFill="1" applyBorder="1" applyProtection="1"/>
    <xf numFmtId="2" fontId="0" fillId="2" borderId="24" xfId="0" applyNumberFormat="1" applyFill="1" applyBorder="1" applyProtection="1"/>
    <xf numFmtId="2" fontId="0" fillId="2" borderId="50" xfId="0" applyNumberFormat="1" applyFill="1" applyBorder="1" applyProtection="1"/>
    <xf numFmtId="0" fontId="0" fillId="2" borderId="24" xfId="0" applyFill="1" applyBorder="1" applyProtection="1"/>
    <xf numFmtId="164" fontId="0" fillId="18" borderId="50" xfId="0" applyNumberFormat="1" applyFill="1" applyBorder="1" applyProtection="1">
      <protection locked="0"/>
    </xf>
    <xf numFmtId="0" fontId="0" fillId="19" borderId="45" xfId="0" applyFill="1" applyBorder="1" applyAlignment="1">
      <alignment horizontal="center"/>
    </xf>
    <xf numFmtId="0" fontId="0" fillId="19" borderId="63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15" borderId="25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8" borderId="17" xfId="0" applyFill="1" applyBorder="1" applyProtection="1">
      <protection locked="0"/>
    </xf>
    <xf numFmtId="1" fontId="0" fillId="18" borderId="35" xfId="0" applyNumberFormat="1" applyFill="1" applyBorder="1" applyProtection="1">
      <protection locked="0"/>
    </xf>
    <xf numFmtId="1" fontId="0" fillId="18" borderId="12" xfId="0" applyNumberFormat="1" applyFill="1" applyBorder="1" applyProtection="1">
      <protection locked="0"/>
    </xf>
    <xf numFmtId="0" fontId="0" fillId="18" borderId="12" xfId="0" applyFill="1" applyBorder="1" applyProtection="1">
      <protection locked="0"/>
    </xf>
    <xf numFmtId="2" fontId="0" fillId="18" borderId="12" xfId="0" applyNumberFormat="1" applyFill="1" applyBorder="1" applyProtection="1">
      <protection locked="0"/>
    </xf>
    <xf numFmtId="2" fontId="0" fillId="18" borderId="17" xfId="0" applyNumberFormat="1" applyFill="1" applyBorder="1" applyProtection="1">
      <protection locked="0"/>
    </xf>
    <xf numFmtId="2" fontId="0" fillId="18" borderId="33" xfId="0" applyNumberFormat="1" applyFill="1" applyBorder="1" applyProtection="1">
      <protection locked="0"/>
    </xf>
    <xf numFmtId="0" fontId="0" fillId="3" borderId="2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18" borderId="35" xfId="0" applyNumberFormat="1" applyFill="1" applyBorder="1" applyProtection="1">
      <protection locked="0"/>
    </xf>
    <xf numFmtId="0" fontId="0" fillId="10" borderId="15" xfId="0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0" fillId="18" borderId="17" xfId="0" applyFill="1" applyBorder="1" applyProtection="1"/>
    <xf numFmtId="164" fontId="0" fillId="18" borderId="77" xfId="0" applyNumberFormat="1" applyFill="1" applyBorder="1" applyProtection="1">
      <protection locked="0"/>
    </xf>
    <xf numFmtId="0" fontId="0" fillId="20" borderId="31" xfId="0" applyFill="1" applyBorder="1" applyAlignment="1">
      <alignment horizontal="center"/>
    </xf>
    <xf numFmtId="0" fontId="0" fillId="0" borderId="33" xfId="0" applyFont="1" applyFill="1" applyBorder="1" applyProtection="1"/>
    <xf numFmtId="0" fontId="0" fillId="3" borderId="78" xfId="0" applyFill="1" applyBorder="1" applyAlignment="1">
      <alignment horizontal="center"/>
    </xf>
    <xf numFmtId="0" fontId="0" fillId="18" borderId="79" xfId="0" applyFill="1" applyBorder="1" applyProtection="1">
      <protection locked="0"/>
    </xf>
    <xf numFmtId="164" fontId="0" fillId="0" borderId="79" xfId="0" applyNumberFormat="1" applyFont="1" applyFill="1" applyBorder="1"/>
    <xf numFmtId="0" fontId="0" fillId="18" borderId="62" xfId="0" applyFill="1" applyBorder="1" applyProtection="1">
      <protection locked="0"/>
    </xf>
    <xf numFmtId="0" fontId="0" fillId="0" borderId="62" xfId="0" applyFont="1" applyFill="1" applyBorder="1"/>
    <xf numFmtId="164" fontId="0" fillId="0" borderId="62" xfId="0" applyNumberFormat="1" applyFont="1" applyFill="1" applyBorder="1"/>
    <xf numFmtId="0" fontId="0" fillId="2" borderId="32" xfId="0" applyFill="1" applyBorder="1" applyAlignment="1">
      <alignment horizontal="center"/>
    </xf>
    <xf numFmtId="0" fontId="0" fillId="2" borderId="34" xfId="0" applyFill="1" applyBorder="1" applyProtection="1"/>
    <xf numFmtId="0" fontId="0" fillId="0" borderId="28" xfId="0" applyBorder="1"/>
    <xf numFmtId="0" fontId="0" fillId="0" borderId="80" xfId="0" applyFill="1" applyBorder="1"/>
    <xf numFmtId="0" fontId="0" fillId="0" borderId="54" xfId="0" applyFill="1" applyBorder="1"/>
    <xf numFmtId="0" fontId="0" fillId="0" borderId="53" xfId="0" applyFill="1" applyBorder="1"/>
    <xf numFmtId="0" fontId="0" fillId="0" borderId="50" xfId="0" applyBorder="1" applyAlignment="1">
      <alignment horizontal="center"/>
    </xf>
    <xf numFmtId="1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164" fontId="2" fillId="2" borderId="17" xfId="0" applyNumberFormat="1" applyFont="1" applyFill="1" applyBorder="1"/>
    <xf numFmtId="164" fontId="0" fillId="0" borderId="47" xfId="0" applyNumberFormat="1" applyFont="1" applyFill="1" applyBorder="1"/>
    <xf numFmtId="2" fontId="0" fillId="18" borderId="47" xfId="0" applyNumberFormat="1" applyFill="1" applyBorder="1" applyProtection="1">
      <protection locked="0"/>
    </xf>
    <xf numFmtId="0" fontId="0" fillId="4" borderId="30" xfId="0" applyFill="1" applyBorder="1" applyAlignment="1">
      <alignment horizontal="center"/>
    </xf>
    <xf numFmtId="0" fontId="37" fillId="2" borderId="0" xfId="0" applyFont="1" applyFill="1" applyAlignment="1">
      <alignment horizontal="center" vertical="center"/>
    </xf>
    <xf numFmtId="164" fontId="33" fillId="2" borderId="35" xfId="0" applyNumberFormat="1" applyFont="1" applyFill="1" applyBorder="1"/>
    <xf numFmtId="0" fontId="0" fillId="20" borderId="32" xfId="0" applyFill="1" applyBorder="1" applyAlignment="1">
      <alignment horizontal="center"/>
    </xf>
    <xf numFmtId="1" fontId="0" fillId="18" borderId="32" xfId="0" applyNumberFormat="1" applyFill="1" applyBorder="1" applyProtection="1">
      <protection locked="0"/>
    </xf>
    <xf numFmtId="1" fontId="0" fillId="2" borderId="45" xfId="0" applyNumberFormat="1" applyFont="1" applyFill="1" applyBorder="1"/>
    <xf numFmtId="0" fontId="0" fillId="2" borderId="33" xfId="0" applyFill="1" applyBorder="1"/>
    <xf numFmtId="0" fontId="0" fillId="19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2" borderId="31" xfId="0" applyFont="1" applyFill="1" applyBorder="1" applyAlignment="1" applyProtection="1">
      <alignment vertical="center"/>
    </xf>
    <xf numFmtId="0" fontId="4" fillId="18" borderId="45" xfId="0" applyFont="1" applyFill="1" applyBorder="1" applyAlignment="1" applyProtection="1">
      <alignment vertical="center"/>
      <protection locked="0"/>
    </xf>
    <xf numFmtId="0" fontId="4" fillId="2" borderId="53" xfId="0" applyFont="1" applyFill="1" applyBorder="1" applyAlignment="1" applyProtection="1">
      <alignment vertical="center"/>
    </xf>
    <xf numFmtId="0" fontId="0" fillId="0" borderId="49" xfId="0" applyFill="1" applyBorder="1"/>
    <xf numFmtId="0" fontId="0" fillId="0" borderId="20" xfId="0" applyFill="1" applyBorder="1"/>
    <xf numFmtId="0" fontId="4" fillId="18" borderId="44" xfId="0" applyFont="1" applyFill="1" applyBorder="1" applyAlignment="1" applyProtection="1">
      <alignment vertical="center"/>
      <protection locked="0"/>
    </xf>
    <xf numFmtId="0" fontId="0" fillId="15" borderId="78" xfId="0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165" fontId="0" fillId="18" borderId="77" xfId="1" applyNumberFormat="1" applyFont="1" applyFill="1" applyBorder="1" applyProtection="1">
      <protection locked="0"/>
    </xf>
    <xf numFmtId="165" fontId="0" fillId="18" borderId="15" xfId="1" applyNumberFormat="1" applyFont="1" applyFill="1" applyBorder="1" applyProtection="1">
      <protection locked="0"/>
    </xf>
    <xf numFmtId="9" fontId="0" fillId="2" borderId="0" xfId="1" applyFont="1" applyFill="1" applyBorder="1" applyProtection="1">
      <protection locked="0"/>
    </xf>
    <xf numFmtId="0" fontId="2" fillId="17" borderId="18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3" fillId="18" borderId="25" xfId="0" applyFont="1" applyFill="1" applyBorder="1" applyAlignment="1" applyProtection="1">
      <alignment horizontal="center"/>
      <protection locked="0"/>
    </xf>
    <xf numFmtId="0" fontId="0" fillId="2" borderId="60" xfId="0" applyFont="1" applyFill="1" applyBorder="1"/>
    <xf numFmtId="0" fontId="0" fillId="2" borderId="57" xfId="0" applyFont="1" applyFill="1" applyBorder="1"/>
    <xf numFmtId="0" fontId="36" fillId="18" borderId="1" xfId="0" applyFont="1" applyFill="1" applyBorder="1" applyAlignment="1" applyProtection="1">
      <alignment horizontal="left" vertical="justify" wrapText="1"/>
      <protection locked="0"/>
    </xf>
    <xf numFmtId="0" fontId="32" fillId="18" borderId="1" xfId="0" applyFont="1" applyFill="1" applyBorder="1" applyAlignment="1" applyProtection="1">
      <alignment horizontal="left" vertical="justify" wrapText="1"/>
      <protection locked="0"/>
    </xf>
    <xf numFmtId="0" fontId="0" fillId="18" borderId="29" xfId="0" applyFill="1" applyBorder="1" applyAlignment="1" applyProtection="1">
      <alignment horizontal="left"/>
      <protection locked="0"/>
    </xf>
    <xf numFmtId="0" fontId="0" fillId="18" borderId="1" xfId="0" applyFill="1" applyBorder="1" applyAlignment="1" applyProtection="1">
      <alignment horizontal="left" vertical="justify" wrapText="1"/>
      <protection locked="0"/>
    </xf>
    <xf numFmtId="0" fontId="32" fillId="18" borderId="1" xfId="0" applyFont="1" applyFill="1" applyBorder="1" applyAlignment="1" applyProtection="1">
      <alignment vertical="top" wrapText="1"/>
      <protection locked="0"/>
    </xf>
    <xf numFmtId="0" fontId="33" fillId="20" borderId="1" xfId="0" applyFont="1" applyFill="1" applyBorder="1" applyAlignment="1" applyProtection="1">
      <alignment horizontal="left" vertical="top" wrapText="1"/>
      <protection locked="0"/>
    </xf>
    <xf numFmtId="0" fontId="8" fillId="17" borderId="18" xfId="0" applyFont="1" applyFill="1" applyBorder="1" applyAlignment="1">
      <alignment horizontal="center"/>
    </xf>
    <xf numFmtId="0" fontId="8" fillId="17" borderId="7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0" fontId="0" fillId="18" borderId="23" xfId="0" applyFill="1" applyBorder="1" applyAlignment="1" applyProtection="1">
      <alignment horizontal="left"/>
      <protection locked="0"/>
    </xf>
    <xf numFmtId="14" fontId="0" fillId="18" borderId="23" xfId="0" applyNumberFormat="1" applyFill="1" applyBorder="1" applyAlignment="1" applyProtection="1">
      <alignment horizontal="left"/>
      <protection locked="0"/>
    </xf>
    <xf numFmtId="0" fontId="0" fillId="18" borderId="23" xfId="0" quotePrefix="1" applyFill="1" applyBorder="1" applyAlignment="1" applyProtection="1">
      <alignment horizontal="left"/>
      <protection locked="0"/>
    </xf>
    <xf numFmtId="0" fontId="0" fillId="19" borderId="1" xfId="0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15" borderId="1" xfId="0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1" borderId="69" xfId="0" applyFont="1" applyFill="1" applyBorder="1" applyAlignment="1" applyProtection="1">
      <alignment horizontal="center" vertical="center" wrapText="1"/>
      <protection locked="0"/>
    </xf>
    <xf numFmtId="0" fontId="2" fillId="21" borderId="55" xfId="0" applyFont="1" applyFill="1" applyBorder="1" applyAlignment="1" applyProtection="1">
      <alignment horizontal="center" vertical="center" wrapText="1"/>
      <protection locked="0"/>
    </xf>
    <xf numFmtId="0" fontId="2" fillId="21" borderId="17" xfId="0" applyFont="1" applyFill="1" applyBorder="1" applyAlignment="1" applyProtection="1">
      <alignment horizontal="center" vertical="center" wrapText="1"/>
      <protection locked="0"/>
    </xf>
    <xf numFmtId="0" fontId="0" fillId="18" borderId="34" xfId="0" applyFill="1" applyBorder="1" applyAlignment="1" applyProtection="1">
      <alignment horizontal="center" vertical="center"/>
      <protection locked="0"/>
    </xf>
    <xf numFmtId="0" fontId="0" fillId="18" borderId="3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18" borderId="23" xfId="0" applyFill="1" applyBorder="1" applyAlignment="1" applyProtection="1">
      <alignment horizontal="left" wrapText="1"/>
      <protection locked="0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7" fillId="15" borderId="73" xfId="0" applyFont="1" applyFill="1" applyBorder="1" applyAlignment="1">
      <alignment horizontal="center"/>
    </xf>
    <xf numFmtId="0" fontId="7" fillId="15" borderId="74" xfId="0" applyFont="1" applyFill="1" applyBorder="1" applyAlignment="1">
      <alignment horizontal="center"/>
    </xf>
    <xf numFmtId="0" fontId="7" fillId="15" borderId="75" xfId="0" applyFont="1" applyFill="1" applyBorder="1" applyAlignment="1">
      <alignment horizontal="center"/>
    </xf>
    <xf numFmtId="0" fontId="8" fillId="16" borderId="30" xfId="0" applyFont="1" applyFill="1" applyBorder="1" applyAlignment="1">
      <alignment horizontal="center"/>
    </xf>
    <xf numFmtId="0" fontId="8" fillId="16" borderId="71" xfId="0" applyFont="1" applyFill="1" applyBorder="1" applyAlignment="1">
      <alignment horizontal="center"/>
    </xf>
    <xf numFmtId="0" fontId="8" fillId="16" borderId="31" xfId="0" applyFont="1" applyFill="1" applyBorder="1" applyAlignment="1">
      <alignment horizontal="center"/>
    </xf>
    <xf numFmtId="0" fontId="0" fillId="18" borderId="23" xfId="0" applyFill="1" applyBorder="1" applyAlignment="1" applyProtection="1">
      <alignment horizontal="left" vertical="center" wrapText="1"/>
      <protection locked="0"/>
    </xf>
    <xf numFmtId="0" fontId="31" fillId="5" borderId="25" xfId="0" applyFont="1" applyFill="1" applyBorder="1" applyAlignment="1">
      <alignment horizontal="center"/>
    </xf>
    <xf numFmtId="0" fontId="31" fillId="5" borderId="15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center"/>
    </xf>
    <xf numFmtId="0" fontId="0" fillId="18" borderId="30" xfId="0" applyFont="1" applyFill="1" applyBorder="1" applyAlignment="1" applyProtection="1">
      <alignment horizontal="center" vertical="center"/>
      <protection locked="0"/>
    </xf>
    <xf numFmtId="0" fontId="0" fillId="18" borderId="31" xfId="0" applyFont="1" applyFill="1" applyBorder="1" applyAlignment="1" applyProtection="1">
      <alignment horizontal="center" vertical="center"/>
      <protection locked="0"/>
    </xf>
    <xf numFmtId="0" fontId="0" fillId="18" borderId="30" xfId="0" applyFont="1" applyFill="1" applyBorder="1" applyAlignment="1" applyProtection="1">
      <alignment horizontal="center"/>
      <protection locked="0"/>
    </xf>
    <xf numFmtId="0" fontId="0" fillId="18" borderId="31" xfId="0" applyFont="1" applyFill="1" applyBorder="1" applyAlignment="1" applyProtection="1">
      <alignment horizontal="center"/>
      <protection locked="0"/>
    </xf>
    <xf numFmtId="0" fontId="33" fillId="4" borderId="1" xfId="0" applyFont="1" applyFill="1" applyBorder="1" applyAlignment="1" applyProtection="1">
      <alignment horizontal="left" vertical="top" wrapText="1"/>
      <protection locked="0"/>
    </xf>
    <xf numFmtId="0" fontId="33" fillId="18" borderId="1" xfId="0" applyFont="1" applyFill="1" applyBorder="1" applyAlignment="1" applyProtection="1">
      <alignment vertical="top" wrapText="1"/>
      <protection locked="0"/>
    </xf>
    <xf numFmtId="14" fontId="0" fillId="18" borderId="29" xfId="0" applyNumberFormat="1" applyFill="1" applyBorder="1" applyAlignment="1" applyProtection="1">
      <alignment horizontal="left"/>
      <protection locked="0"/>
    </xf>
    <xf numFmtId="0" fontId="32" fillId="18" borderId="43" xfId="0" applyFont="1" applyFill="1" applyBorder="1" applyAlignment="1" applyProtection="1">
      <alignment horizontal="left" vertical="top" wrapText="1"/>
      <protection locked="0"/>
    </xf>
    <xf numFmtId="0" fontId="32" fillId="18" borderId="29" xfId="0" applyFont="1" applyFill="1" applyBorder="1" applyAlignment="1" applyProtection="1">
      <alignment horizontal="left" vertical="top" wrapText="1"/>
      <protection locked="0"/>
    </xf>
    <xf numFmtId="0" fontId="32" fillId="18" borderId="44" xfId="0" applyFont="1" applyFill="1" applyBorder="1" applyAlignment="1" applyProtection="1">
      <alignment horizontal="left" vertical="top" wrapText="1"/>
      <protection locked="0"/>
    </xf>
    <xf numFmtId="0" fontId="0" fillId="15" borderId="30" xfId="0" applyFill="1" applyBorder="1" applyAlignment="1">
      <alignment horizontal="center"/>
    </xf>
    <xf numFmtId="0" fontId="0" fillId="15" borderId="71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64" xfId="0" applyFill="1" applyBorder="1" applyAlignment="1">
      <alignment horizontal="center" wrapText="1"/>
    </xf>
    <xf numFmtId="0" fontId="0" fillId="15" borderId="65" xfId="0" applyFill="1" applyBorder="1" applyAlignment="1">
      <alignment horizontal="center" wrapText="1"/>
    </xf>
    <xf numFmtId="0" fontId="0" fillId="15" borderId="66" xfId="0" applyFill="1" applyBorder="1" applyAlignment="1">
      <alignment horizontal="center" wrapText="1"/>
    </xf>
    <xf numFmtId="0" fontId="0" fillId="19" borderId="67" xfId="0" applyFill="1" applyBorder="1" applyAlignment="1">
      <alignment horizontal="center"/>
    </xf>
    <xf numFmtId="0" fontId="0" fillId="19" borderId="65" xfId="0" applyFill="1" applyBorder="1" applyAlignment="1">
      <alignment horizontal="center"/>
    </xf>
    <xf numFmtId="0" fontId="0" fillId="19" borderId="66" xfId="0" applyFill="1" applyBorder="1" applyAlignment="1">
      <alignment horizontal="center"/>
    </xf>
    <xf numFmtId="0" fontId="0" fillId="5" borderId="64" xfId="0" applyFill="1" applyBorder="1" applyAlignment="1">
      <alignment horizontal="center" wrapText="1"/>
    </xf>
    <xf numFmtId="0" fontId="0" fillId="5" borderId="65" xfId="0" applyFill="1" applyBorder="1" applyAlignment="1">
      <alignment horizontal="center" wrapText="1"/>
    </xf>
    <xf numFmtId="0" fontId="0" fillId="5" borderId="66" xfId="0" applyFill="1" applyBorder="1" applyAlignment="1">
      <alignment horizontal="center" wrapText="1"/>
    </xf>
    <xf numFmtId="0" fontId="8" fillId="17" borderId="25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7" borderId="16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1" fillId="15" borderId="25" xfId="0" applyFont="1" applyFill="1" applyBorder="1" applyAlignment="1">
      <alignment horizontal="center"/>
    </xf>
    <xf numFmtId="0" fontId="31" fillId="15" borderId="16" xfId="0" applyFont="1" applyFill="1" applyBorder="1" applyAlignment="1">
      <alignment horizontal="center"/>
    </xf>
    <xf numFmtId="0" fontId="31" fillId="15" borderId="15" xfId="0" applyFont="1" applyFill="1" applyBorder="1" applyAlignment="1">
      <alignment horizontal="center"/>
    </xf>
    <xf numFmtId="0" fontId="31" fillId="19" borderId="63" xfId="0" applyFont="1" applyFill="1" applyBorder="1" applyAlignment="1">
      <alignment horizontal="center"/>
    </xf>
    <xf numFmtId="0" fontId="31" fillId="19" borderId="15" xfId="0" applyFont="1" applyFill="1" applyBorder="1" applyAlignment="1">
      <alignment horizontal="center"/>
    </xf>
    <xf numFmtId="0" fontId="31" fillId="19" borderId="16" xfId="0" applyFont="1" applyFill="1" applyBorder="1" applyAlignment="1">
      <alignment horizontal="center"/>
    </xf>
    <xf numFmtId="0" fontId="33" fillId="18" borderId="43" xfId="0" applyFont="1" applyFill="1" applyBorder="1" applyAlignment="1" applyProtection="1">
      <alignment horizontal="left" vertical="center" wrapText="1"/>
      <protection locked="0"/>
    </xf>
    <xf numFmtId="0" fontId="33" fillId="18" borderId="29" xfId="0" applyFont="1" applyFill="1" applyBorder="1" applyAlignment="1" applyProtection="1">
      <alignment horizontal="left" vertical="center" wrapText="1"/>
      <protection locked="0"/>
    </xf>
    <xf numFmtId="0" fontId="33" fillId="18" borderId="44" xfId="0" applyFont="1" applyFill="1" applyBorder="1" applyAlignment="1" applyProtection="1">
      <alignment horizontal="left" vertical="center" wrapText="1"/>
      <protection locked="0"/>
    </xf>
    <xf numFmtId="0" fontId="37" fillId="2" borderId="2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4" fillId="0" borderId="39" xfId="4" applyFont="1" applyBorder="1" applyAlignment="1">
      <alignment horizontal="center"/>
    </xf>
    <xf numFmtId="0" fontId="14" fillId="0" borderId="40" xfId="4" applyFont="1" applyBorder="1" applyAlignment="1">
      <alignment horizontal="center"/>
    </xf>
    <xf numFmtId="0" fontId="16" fillId="0" borderId="36" xfId="4" applyFont="1" applyBorder="1" applyAlignment="1">
      <alignment horizontal="center"/>
    </xf>
    <xf numFmtId="0" fontId="16" fillId="0" borderId="38" xfId="4" applyFont="1" applyBorder="1" applyAlignment="1">
      <alignment horizontal="center"/>
    </xf>
    <xf numFmtId="0" fontId="17" fillId="0" borderId="43" xfId="4" applyFont="1" applyBorder="1" applyAlignment="1">
      <alignment horizontal="center"/>
    </xf>
    <xf numFmtId="0" fontId="18" fillId="0" borderId="44" xfId="4" applyFont="1" applyBorder="1" applyAlignment="1">
      <alignment horizontal="center"/>
    </xf>
    <xf numFmtId="0" fontId="19" fillId="0" borderId="43" xfId="5" applyFont="1" applyBorder="1" applyAlignment="1">
      <alignment horizontal="center"/>
    </xf>
    <xf numFmtId="0" fontId="21" fillId="0" borderId="44" xfId="5" applyFont="1" applyBorder="1" applyAlignment="1">
      <alignment horizontal="center"/>
    </xf>
    <xf numFmtId="0" fontId="22" fillId="0" borderId="41" xfId="4" applyFont="1" applyBorder="1" applyAlignment="1">
      <alignment horizontal="center"/>
    </xf>
    <xf numFmtId="0" fontId="22" fillId="0" borderId="42" xfId="4" applyFont="1" applyBorder="1" applyAlignment="1">
      <alignment horizontal="center"/>
    </xf>
    <xf numFmtId="14" fontId="0" fillId="18" borderId="23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top" wrapText="1"/>
    </xf>
    <xf numFmtId="0" fontId="0" fillId="18" borderId="1" xfId="0" applyFill="1" applyBorder="1" applyAlignment="1">
      <alignment horizontal="left" vertical="top" wrapText="1" readingOrder="1"/>
    </xf>
    <xf numFmtId="0" fontId="8" fillId="2" borderId="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</cellXfs>
  <cellStyles count="6">
    <cellStyle name="Normal" xfId="0" builtinId="0"/>
    <cellStyle name="Normal_1Spring leaf crit line" xfId="4" xr:uid="{6270C5A2-1E68-4EFC-A777-A1E9397FBD3E}"/>
    <cellStyle name="Normal_Almond Chart" xfId="5" xr:uid="{F4C398EC-12BE-42B2-817E-7A71B2F81E47}"/>
    <cellStyle name="Normal_report template" xfId="3" xr:uid="{DFCEE3AB-289A-410B-9BF7-52C279B894B3}"/>
    <cellStyle name="Normal_Sheet1" xfId="2" xr:uid="{AB3F5545-94B9-4153-AEDC-AE4460DC67E4}"/>
    <cellStyle name="Percent" xfId="1" builtinId="5"/>
  </cellStyles>
  <dxfs count="0"/>
  <tableStyles count="0" defaultTableStyle="TableStyleMedium2" defaultPivotStyle="PivotStyleLight16"/>
  <colors>
    <mruColors>
      <color rgb="FFCC0066"/>
      <color rgb="FFFFFFCC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107711</xdr:colOff>
      <xdr:row>0</xdr:row>
      <xdr:rowOff>87630</xdr:rowOff>
    </xdr:from>
    <xdr:to>
      <xdr:col>19</xdr:col>
      <xdr:colOff>399009</xdr:colOff>
      <xdr:row>2</xdr:row>
      <xdr:rowOff>305011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91A026-16E4-4B21-9F82-439D5B61A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294" y="87630"/>
          <a:ext cx="2454108" cy="8350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81</xdr:row>
      <xdr:rowOff>152400</xdr:rowOff>
    </xdr:from>
    <xdr:to>
      <xdr:col>4</xdr:col>
      <xdr:colOff>0</xdr:colOff>
      <xdr:row>87</xdr:row>
      <xdr:rowOff>84405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0664D6-7784-4098-97B9-A1CA1C191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2120563"/>
          <a:ext cx="2100263" cy="907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4</xdr:row>
      <xdr:rowOff>53340</xdr:rowOff>
    </xdr:from>
    <xdr:to>
      <xdr:col>1</xdr:col>
      <xdr:colOff>592455</xdr:colOff>
      <xdr:row>6</xdr:row>
      <xdr:rowOff>49530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9E2CABE-1147-440D-BBC1-B52CBECA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" y="4274820"/>
          <a:ext cx="487680" cy="327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67064</xdr:colOff>
      <xdr:row>29</xdr:row>
      <xdr:rowOff>107739</xdr:rowOff>
    </xdr:from>
    <xdr:to>
      <xdr:col>26</xdr:col>
      <xdr:colOff>125369</xdr:colOff>
      <xdr:row>35</xdr:row>
      <xdr:rowOff>55880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2D5FB8-044F-4B08-916B-FF46DEB3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064" y="4330489"/>
          <a:ext cx="1751638" cy="1052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A580-69A2-45A9-8613-EA4D38A07720}">
  <sheetPr>
    <pageSetUpPr fitToPage="1"/>
  </sheetPr>
  <dimension ref="A1:BQ93"/>
  <sheetViews>
    <sheetView tabSelected="1" topLeftCell="A4" zoomScale="80" zoomScaleNormal="80" zoomScaleSheetLayoutView="100" workbookViewId="0">
      <selection activeCell="E4" sqref="E4:I4"/>
    </sheetView>
  </sheetViews>
  <sheetFormatPr defaultRowHeight="12.9" x14ac:dyDescent="0.5"/>
  <cols>
    <col min="1" max="1" width="3.64453125" style="1" customWidth="1"/>
    <col min="2" max="2" width="2.41015625" style="1" customWidth="1"/>
    <col min="3" max="3" width="12" customWidth="1"/>
    <col min="4" max="4" width="18.41015625" customWidth="1"/>
    <col min="5" max="5" width="20.64453125" customWidth="1"/>
    <col min="6" max="6" width="6.52734375" customWidth="1"/>
    <col min="7" max="7" width="9.1171875" customWidth="1"/>
    <col min="8" max="8" width="8.41015625" customWidth="1"/>
    <col min="9" max="9" width="9.29296875" customWidth="1"/>
    <col min="10" max="11" width="8.41015625" customWidth="1"/>
    <col min="12" max="12" width="7.46875" customWidth="1"/>
    <col min="13" max="19" width="8.41015625" customWidth="1"/>
    <col min="20" max="20" width="11.234375" customWidth="1"/>
    <col min="21" max="22" width="8.41015625" customWidth="1"/>
    <col min="23" max="23" width="3.41015625" style="1" customWidth="1"/>
    <col min="24" max="27" width="6.41015625" customWidth="1"/>
    <col min="28" max="28" width="9.3515625" customWidth="1"/>
    <col min="29" max="29" width="1.76171875" customWidth="1"/>
    <col min="30" max="30" width="2.1171875" style="1" customWidth="1"/>
    <col min="31" max="69" width="8.87890625" style="1"/>
  </cols>
  <sheetData>
    <row r="1" spans="1:69" s="1" customFormat="1" ht="21.6" customHeight="1" x14ac:dyDescent="0.5"/>
    <row r="2" spans="1:69" s="1" customFormat="1" ht="26.4" customHeight="1" x14ac:dyDescent="1.05">
      <c r="C2" s="140" t="s">
        <v>71</v>
      </c>
      <c r="U2" s="1" t="s">
        <v>156</v>
      </c>
    </row>
    <row r="3" spans="1:69" s="1" customFormat="1" ht="31.8" customHeight="1" x14ac:dyDescent="0.85">
      <c r="C3" s="39"/>
      <c r="X3" s="139" t="s">
        <v>157</v>
      </c>
    </row>
    <row r="4" spans="1:69" s="1" customFormat="1" ht="16.5" customHeight="1" x14ac:dyDescent="0.5">
      <c r="C4" s="40" t="s">
        <v>160</v>
      </c>
      <c r="E4" s="338"/>
      <c r="F4" s="338"/>
      <c r="G4" s="338"/>
      <c r="H4" s="338"/>
      <c r="I4" s="338"/>
      <c r="J4" s="1" t="s">
        <v>61</v>
      </c>
      <c r="N4" s="338"/>
      <c r="O4" s="338"/>
      <c r="P4" s="338"/>
      <c r="Q4" s="338"/>
      <c r="R4" s="338"/>
      <c r="T4" s="1" t="s">
        <v>66</v>
      </c>
      <c r="V4" s="322"/>
      <c r="W4" s="321"/>
      <c r="X4" s="321"/>
      <c r="Y4" s="321"/>
      <c r="Z4" s="321"/>
      <c r="AA4" s="321"/>
    </row>
    <row r="5" spans="1:69" s="1" customFormat="1" ht="15" customHeight="1" x14ac:dyDescent="0.5">
      <c r="C5" s="40" t="s">
        <v>162</v>
      </c>
      <c r="E5" s="338"/>
      <c r="F5" s="338"/>
      <c r="G5" s="338"/>
      <c r="H5" s="338"/>
      <c r="I5" s="338"/>
      <c r="J5" s="1" t="s">
        <v>62</v>
      </c>
      <c r="N5" s="338"/>
      <c r="O5" s="338"/>
      <c r="P5" s="338"/>
      <c r="Q5" s="338"/>
      <c r="R5" s="338"/>
      <c r="T5" s="1" t="s">
        <v>165</v>
      </c>
      <c r="V5" s="357"/>
      <c r="W5" s="314"/>
      <c r="X5" s="314"/>
      <c r="Y5" s="314"/>
      <c r="Z5" s="314"/>
      <c r="AA5" s="314"/>
    </row>
    <row r="6" spans="1:69" s="1" customFormat="1" ht="15" customHeight="1" x14ac:dyDescent="0.5">
      <c r="C6" s="40" t="s">
        <v>163</v>
      </c>
      <c r="E6" s="338"/>
      <c r="F6" s="338"/>
      <c r="G6" s="338"/>
      <c r="H6" s="338"/>
      <c r="I6" s="338"/>
      <c r="J6" s="1" t="s">
        <v>163</v>
      </c>
      <c r="N6" s="338"/>
      <c r="O6" s="338"/>
      <c r="P6" s="338"/>
      <c r="Q6" s="338"/>
      <c r="R6" s="338"/>
      <c r="T6" s="1" t="s">
        <v>78</v>
      </c>
      <c r="V6" s="357"/>
      <c r="W6" s="314"/>
      <c r="X6" s="314"/>
      <c r="Y6" s="314"/>
      <c r="Z6" s="314"/>
      <c r="AA6" s="314"/>
    </row>
    <row r="7" spans="1:69" s="1" customFormat="1" ht="15" customHeight="1" x14ac:dyDescent="0.5">
      <c r="C7" s="40" t="s">
        <v>161</v>
      </c>
      <c r="E7" s="338"/>
      <c r="F7" s="338"/>
      <c r="G7" s="338"/>
      <c r="H7" s="338"/>
      <c r="I7" s="338"/>
      <c r="J7" s="1" t="s">
        <v>183</v>
      </c>
      <c r="N7" s="338"/>
      <c r="O7" s="338"/>
      <c r="P7" s="338"/>
      <c r="Q7" s="338"/>
      <c r="R7" s="338"/>
      <c r="T7" s="1" t="s">
        <v>67</v>
      </c>
      <c r="V7" s="357"/>
      <c r="W7" s="314"/>
      <c r="X7" s="314"/>
      <c r="Y7" s="314"/>
      <c r="Z7" s="314"/>
      <c r="AA7" s="314"/>
    </row>
    <row r="8" spans="1:69" s="1" customFormat="1" ht="15" customHeight="1" x14ac:dyDescent="0.5">
      <c r="C8" s="40" t="s">
        <v>60</v>
      </c>
      <c r="E8" s="338"/>
      <c r="F8" s="338"/>
      <c r="G8" s="338"/>
      <c r="H8" s="338"/>
      <c r="I8" s="338"/>
      <c r="J8" s="1" t="s">
        <v>182</v>
      </c>
      <c r="N8" s="338"/>
      <c r="O8" s="338"/>
      <c r="P8" s="338"/>
      <c r="Q8" s="338"/>
      <c r="R8" s="338"/>
      <c r="T8" s="1" t="s">
        <v>72</v>
      </c>
      <c r="V8" s="314"/>
      <c r="W8" s="314"/>
      <c r="X8" s="314"/>
      <c r="Y8" s="314"/>
      <c r="Z8" s="314"/>
      <c r="AA8" s="314"/>
    </row>
    <row r="9" spans="1:69" s="1" customFormat="1" ht="15" customHeight="1" x14ac:dyDescent="0.5">
      <c r="C9" s="40" t="s">
        <v>176</v>
      </c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V9" s="314"/>
      <c r="W9" s="314"/>
      <c r="X9" s="314"/>
      <c r="Y9" s="314"/>
      <c r="Z9" s="314"/>
      <c r="AA9" s="314"/>
    </row>
    <row r="10" spans="1:69" s="1" customFormat="1" ht="15" customHeight="1" thickBot="1" x14ac:dyDescent="0.55000000000000004">
      <c r="C10" s="40"/>
      <c r="E10" s="41"/>
      <c r="F10" s="41"/>
      <c r="G10" s="41"/>
      <c r="H10" s="41"/>
      <c r="I10" s="41"/>
      <c r="N10" s="41"/>
      <c r="O10" s="41"/>
      <c r="P10" s="41"/>
      <c r="Q10" s="41"/>
      <c r="R10" s="41"/>
    </row>
    <row r="11" spans="1:69" s="1" customFormat="1" ht="15" customHeight="1" thickBot="1" x14ac:dyDescent="0.55000000000000004">
      <c r="E11" s="41"/>
      <c r="F11" s="364" t="s">
        <v>168</v>
      </c>
      <c r="G11" s="365"/>
      <c r="H11" s="365"/>
      <c r="I11" s="365"/>
      <c r="J11" s="365"/>
      <c r="K11" s="366"/>
      <c r="L11" s="367" t="s">
        <v>169</v>
      </c>
      <c r="M11" s="368"/>
      <c r="N11" s="368"/>
      <c r="O11" s="368"/>
      <c r="P11" s="369"/>
      <c r="Q11" s="154" t="s">
        <v>90</v>
      </c>
      <c r="R11" s="370" t="s">
        <v>170</v>
      </c>
      <c r="S11" s="371"/>
      <c r="T11" s="372"/>
      <c r="U11" s="204" t="s">
        <v>90</v>
      </c>
      <c r="V11" s="193" t="s">
        <v>171</v>
      </c>
      <c r="X11" s="361" t="s">
        <v>167</v>
      </c>
      <c r="Y11" s="362"/>
      <c r="Z11" s="362"/>
      <c r="AA11" s="362"/>
      <c r="AB11" s="363"/>
    </row>
    <row r="12" spans="1:69" s="42" customFormat="1" ht="14.4" customHeight="1" thickBot="1" x14ac:dyDescent="0.55000000000000004">
      <c r="C12" s="199" t="s">
        <v>166</v>
      </c>
      <c r="D12" s="296"/>
      <c r="E12" s="295"/>
      <c r="F12" s="377">
        <v>1</v>
      </c>
      <c r="G12" s="378"/>
      <c r="H12" s="377">
        <v>2</v>
      </c>
      <c r="I12" s="379"/>
      <c r="J12" s="379"/>
      <c r="K12" s="378"/>
      <c r="L12" s="224">
        <v>3</v>
      </c>
      <c r="M12" s="380">
        <v>4</v>
      </c>
      <c r="N12" s="381"/>
      <c r="O12" s="381"/>
      <c r="P12" s="382"/>
      <c r="Q12" s="155">
        <v>5</v>
      </c>
      <c r="R12" s="348">
        <v>6</v>
      </c>
      <c r="S12" s="349"/>
      <c r="T12" s="350"/>
      <c r="U12" s="194">
        <v>7</v>
      </c>
      <c r="V12" s="195">
        <v>8</v>
      </c>
      <c r="X12" s="341">
        <v>9</v>
      </c>
      <c r="Y12" s="342"/>
      <c r="Z12" s="342"/>
      <c r="AA12" s="342"/>
      <c r="AB12" s="343"/>
    </row>
    <row r="13" spans="1:69" ht="13.2" thickBot="1" x14ac:dyDescent="0.55000000000000004">
      <c r="B13" s="339">
        <v>1</v>
      </c>
      <c r="C13" s="9" t="s">
        <v>26</v>
      </c>
      <c r="D13" s="278"/>
      <c r="E13" s="274" t="s">
        <v>54</v>
      </c>
      <c r="F13" s="228" t="s">
        <v>0</v>
      </c>
      <c r="G13" s="229" t="s">
        <v>1</v>
      </c>
      <c r="H13" s="228" t="s">
        <v>93</v>
      </c>
      <c r="I13" s="230" t="s">
        <v>94</v>
      </c>
      <c r="J13" s="230" t="s">
        <v>4</v>
      </c>
      <c r="K13" s="229" t="s">
        <v>5</v>
      </c>
      <c r="L13" s="237" t="s">
        <v>28</v>
      </c>
      <c r="M13" s="238" t="s">
        <v>6</v>
      </c>
      <c r="N13" s="239" t="s">
        <v>7</v>
      </c>
      <c r="O13" s="239" t="s">
        <v>12</v>
      </c>
      <c r="P13" s="240" t="s">
        <v>13</v>
      </c>
      <c r="Q13" s="241" t="s">
        <v>14</v>
      </c>
      <c r="R13" s="242" t="s">
        <v>9</v>
      </c>
      <c r="S13" s="243" t="s">
        <v>10</v>
      </c>
      <c r="T13" s="244" t="s">
        <v>15</v>
      </c>
      <c r="U13" s="245" t="s">
        <v>11</v>
      </c>
      <c r="V13" s="246" t="s">
        <v>8</v>
      </c>
      <c r="X13" s="247" t="s">
        <v>16</v>
      </c>
      <c r="Y13" s="248" t="s">
        <v>20</v>
      </c>
      <c r="Z13" s="248" t="s">
        <v>21</v>
      </c>
      <c r="AA13" s="301" t="s">
        <v>17</v>
      </c>
      <c r="AB13" s="249" t="s">
        <v>164</v>
      </c>
      <c r="AC13" s="1"/>
    </row>
    <row r="14" spans="1:69" s="2" customFormat="1" ht="16.2" customHeight="1" x14ac:dyDescent="0.5">
      <c r="A14" s="1"/>
      <c r="B14" s="387"/>
      <c r="C14" s="329" t="s">
        <v>95</v>
      </c>
      <c r="D14" s="331"/>
      <c r="E14" s="275" t="s">
        <v>29</v>
      </c>
      <c r="F14" s="225"/>
      <c r="G14" s="226"/>
      <c r="H14" s="225"/>
      <c r="I14" s="227"/>
      <c r="J14" s="227"/>
      <c r="K14" s="226"/>
      <c r="L14" s="334"/>
      <c r="M14" s="231"/>
      <c r="N14" s="227"/>
      <c r="O14" s="232"/>
      <c r="P14" s="233"/>
      <c r="Q14" s="234"/>
      <c r="R14" s="225"/>
      <c r="S14" s="227"/>
      <c r="T14" s="235"/>
      <c r="U14" s="234"/>
      <c r="V14" s="236"/>
      <c r="W14" s="1"/>
      <c r="X14" s="185"/>
      <c r="Y14" s="186"/>
      <c r="Z14" s="186"/>
      <c r="AA14" s="186"/>
      <c r="AB14" s="18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2" customFormat="1" ht="16.2" hidden="1" customHeight="1" x14ac:dyDescent="0.5">
      <c r="A15" s="1"/>
      <c r="B15" s="387"/>
      <c r="C15" s="329"/>
      <c r="D15" s="332"/>
      <c r="E15" s="275" t="s">
        <v>31</v>
      </c>
      <c r="F15" s="142">
        <v>50</v>
      </c>
      <c r="G15" s="99">
        <v>50</v>
      </c>
      <c r="H15" s="142">
        <v>20.399999999999999</v>
      </c>
      <c r="I15" s="62">
        <v>12.22</v>
      </c>
      <c r="J15" s="202">
        <v>6.45</v>
      </c>
      <c r="K15" s="203">
        <v>39</v>
      </c>
      <c r="L15" s="334"/>
      <c r="M15" s="222">
        <v>16</v>
      </c>
      <c r="N15" s="98">
        <v>48.03</v>
      </c>
      <c r="O15" s="62"/>
      <c r="P15" s="99"/>
      <c r="Q15" s="156"/>
      <c r="R15" s="142">
        <v>23.02</v>
      </c>
      <c r="S15" s="62">
        <v>35.51</v>
      </c>
      <c r="T15" s="99"/>
      <c r="U15" s="156"/>
      <c r="V15" s="156">
        <v>14</v>
      </c>
      <c r="W15" s="1"/>
      <c r="X15" s="188"/>
      <c r="Y15" s="170"/>
      <c r="Z15" s="170"/>
      <c r="AA15" s="170"/>
      <c r="AB15" s="189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2" customFormat="1" ht="16.2" customHeight="1" thickBot="1" x14ac:dyDescent="0.55000000000000004">
      <c r="A16" s="1"/>
      <c r="B16" s="340"/>
      <c r="C16" s="330"/>
      <c r="D16" s="333"/>
      <c r="E16" s="276" t="s">
        <v>88</v>
      </c>
      <c r="F16" s="143"/>
      <c r="G16" s="85"/>
      <c r="H16" s="143"/>
      <c r="I16" s="81"/>
      <c r="J16" s="81"/>
      <c r="K16" s="85"/>
      <c r="L16" s="335"/>
      <c r="M16" s="223"/>
      <c r="N16" s="223"/>
      <c r="O16" s="81"/>
      <c r="P16" s="85"/>
      <c r="Q16" s="157"/>
      <c r="R16" s="143"/>
      <c r="S16" s="223"/>
      <c r="T16" s="85"/>
      <c r="U16" s="157"/>
      <c r="V16" s="157"/>
      <c r="W16" s="1"/>
      <c r="X16" s="190"/>
      <c r="Y16" s="191"/>
      <c r="Z16" s="191"/>
      <c r="AA16" s="191"/>
      <c r="AB16" s="19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2" customFormat="1" ht="4.2" customHeight="1" thickBot="1" x14ac:dyDescent="0.55000000000000004">
      <c r="A17" s="1"/>
      <c r="B17" s="216"/>
      <c r="C17" s="91"/>
      <c r="D17" s="197"/>
      <c r="E17" s="93"/>
      <c r="F17" s="144"/>
      <c r="G17" s="95"/>
      <c r="H17" s="181"/>
      <c r="I17" s="94"/>
      <c r="J17" s="94"/>
      <c r="K17" s="95"/>
      <c r="L17" s="179"/>
      <c r="M17" s="183"/>
      <c r="N17" s="183"/>
      <c r="O17" s="183"/>
      <c r="P17" s="184"/>
      <c r="Q17" s="158"/>
      <c r="R17" s="144"/>
      <c r="S17" s="94"/>
      <c r="T17" s="95"/>
      <c r="U17" s="158"/>
      <c r="V17" s="15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2" customFormat="1" ht="14.1" customHeight="1" thickBot="1" x14ac:dyDescent="0.55000000000000004">
      <c r="A18" s="1"/>
      <c r="B18" s="210">
        <v>2</v>
      </c>
      <c r="C18" s="207" t="s">
        <v>55</v>
      </c>
      <c r="D18" s="208"/>
      <c r="E18" s="196" t="s">
        <v>35</v>
      </c>
      <c r="F18" s="145">
        <f t="shared" ref="F18:G18" si="0">+(F14*F15)+F16</f>
        <v>0</v>
      </c>
      <c r="G18" s="146">
        <f t="shared" si="0"/>
        <v>0</v>
      </c>
      <c r="H18" s="182">
        <f>+((H14*H15)*2.5)+(H16*2.5)</f>
        <v>0</v>
      </c>
      <c r="I18" s="97">
        <f>+((I14*I15)*4.1)+(I16*4.1)</f>
        <v>0</v>
      </c>
      <c r="J18" s="97">
        <f t="shared" ref="J18:K18" si="1">+(J14*J15)+J16</f>
        <v>0</v>
      </c>
      <c r="K18" s="146">
        <f t="shared" si="1"/>
        <v>0</v>
      </c>
      <c r="L18" s="180">
        <f>+L14+L16</f>
        <v>0</v>
      </c>
      <c r="M18" s="23">
        <f>+(M14*M15)+M16</f>
        <v>0</v>
      </c>
      <c r="N18" s="97">
        <f t="shared" ref="N18:V18" si="2">+(N14*N15)+N16</f>
        <v>0</v>
      </c>
      <c r="O18" s="23">
        <f>+O16</f>
        <v>0</v>
      </c>
      <c r="P18" s="66">
        <f t="shared" ref="P18:Q18" si="3">+P16</f>
        <v>0</v>
      </c>
      <c r="Q18" s="159">
        <f t="shared" si="3"/>
        <v>0</v>
      </c>
      <c r="R18" s="145">
        <f t="shared" si="2"/>
        <v>0</v>
      </c>
      <c r="S18" s="104">
        <f t="shared" si="2"/>
        <v>0</v>
      </c>
      <c r="T18" s="66">
        <f>+T16</f>
        <v>0</v>
      </c>
      <c r="U18" s="167">
        <f>+U16</f>
        <v>0</v>
      </c>
      <c r="V18" s="159">
        <f t="shared" si="2"/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1" customFormat="1" ht="6" customHeight="1" thickBot="1" x14ac:dyDescent="0.55000000000000004">
      <c r="B19" s="35"/>
      <c r="C19" s="63"/>
      <c r="D19" s="63"/>
      <c r="E19" s="172"/>
      <c r="F19" s="171"/>
      <c r="G19" s="30"/>
      <c r="H19" s="8"/>
      <c r="I19" s="8"/>
      <c r="J19" s="8"/>
      <c r="K19" s="172"/>
      <c r="L19" s="8"/>
      <c r="M19" s="8"/>
      <c r="N19" s="8"/>
      <c r="O19" s="8"/>
      <c r="P19" s="172"/>
      <c r="Q19" s="174"/>
      <c r="R19" s="8"/>
      <c r="S19" s="8"/>
      <c r="T19" s="172"/>
      <c r="U19" s="174"/>
      <c r="V19" s="174"/>
    </row>
    <row r="20" spans="1:69" s="42" customFormat="1" ht="13.2" customHeight="1" thickBot="1" x14ac:dyDescent="0.55000000000000004">
      <c r="C20" s="199" t="s">
        <v>166</v>
      </c>
      <c r="D20" s="296"/>
      <c r="E20" s="297" t="s">
        <v>179</v>
      </c>
      <c r="F20" s="351"/>
      <c r="G20" s="352"/>
      <c r="H20" s="218" t="s">
        <v>178</v>
      </c>
      <c r="I20" s="353"/>
      <c r="J20" s="354"/>
      <c r="K20" s="173"/>
      <c r="L20" s="52"/>
      <c r="M20" s="52"/>
      <c r="N20" s="52"/>
      <c r="O20" s="52"/>
      <c r="P20" s="173"/>
      <c r="Q20" s="175"/>
      <c r="R20" s="52"/>
      <c r="S20" s="52"/>
      <c r="T20" s="173"/>
      <c r="U20" s="175"/>
      <c r="V20" s="175"/>
      <c r="Z20" s="344">
        <v>10</v>
      </c>
      <c r="AA20" s="345"/>
      <c r="AB20" s="346"/>
      <c r="AC20" s="78"/>
    </row>
    <row r="21" spans="1:69" ht="13.2" thickBot="1" x14ac:dyDescent="0.55000000000000004">
      <c r="B21" s="339">
        <v>3</v>
      </c>
      <c r="C21" s="25" t="s">
        <v>26</v>
      </c>
      <c r="D21" s="332"/>
      <c r="E21" s="277" t="s">
        <v>54</v>
      </c>
      <c r="F21" s="228" t="s">
        <v>0</v>
      </c>
      <c r="G21" s="229" t="s">
        <v>1</v>
      </c>
      <c r="H21" s="257" t="s">
        <v>93</v>
      </c>
      <c r="I21" s="258" t="s">
        <v>94</v>
      </c>
      <c r="J21" s="258" t="s">
        <v>4</v>
      </c>
      <c r="K21" s="266" t="s">
        <v>5</v>
      </c>
      <c r="L21" s="272"/>
      <c r="M21" s="238" t="s">
        <v>6</v>
      </c>
      <c r="N21" s="239" t="s">
        <v>7</v>
      </c>
      <c r="O21" s="239" t="s">
        <v>12</v>
      </c>
      <c r="P21" s="240" t="s">
        <v>13</v>
      </c>
      <c r="Q21" s="241" t="s">
        <v>14</v>
      </c>
      <c r="R21" s="242" t="s">
        <v>9</v>
      </c>
      <c r="S21" s="243" t="s">
        <v>10</v>
      </c>
      <c r="T21" s="244" t="s">
        <v>15</v>
      </c>
      <c r="U21" s="286" t="s">
        <v>11</v>
      </c>
      <c r="V21" s="289" t="s">
        <v>8</v>
      </c>
      <c r="X21" s="247" t="s">
        <v>16</v>
      </c>
      <c r="Y21" s="260" t="s">
        <v>20</v>
      </c>
      <c r="Z21" s="261" t="s">
        <v>18</v>
      </c>
      <c r="AA21" s="261" t="s">
        <v>19</v>
      </c>
      <c r="AB21" s="302" t="s">
        <v>180</v>
      </c>
      <c r="AC21" s="8"/>
      <c r="AD21" s="8"/>
    </row>
    <row r="22" spans="1:69" ht="13.2" thickBot="1" x14ac:dyDescent="0.55000000000000004">
      <c r="B22" s="340"/>
      <c r="C22" s="33" t="s">
        <v>27</v>
      </c>
      <c r="D22" s="333"/>
      <c r="E22" s="276" t="s">
        <v>88</v>
      </c>
      <c r="F22" s="211"/>
      <c r="G22" s="250"/>
      <c r="H22" s="251"/>
      <c r="I22" s="252"/>
      <c r="J22" s="253"/>
      <c r="K22" s="267"/>
      <c r="L22" s="273"/>
      <c r="M22" s="269"/>
      <c r="N22" s="253"/>
      <c r="O22" s="254"/>
      <c r="P22" s="255"/>
      <c r="Q22" s="256"/>
      <c r="R22" s="251"/>
      <c r="S22" s="254"/>
      <c r="T22" s="255"/>
      <c r="U22" s="285"/>
      <c r="V22" s="290"/>
      <c r="X22" s="259">
        <v>7.6</v>
      </c>
      <c r="Y22" s="253"/>
      <c r="Z22" s="253"/>
      <c r="AA22" s="304">
        <v>0.02</v>
      </c>
      <c r="AB22" s="303"/>
      <c r="AC22" s="8"/>
    </row>
    <row r="23" spans="1:69" ht="17.399999999999999" customHeight="1" thickBot="1" x14ac:dyDescent="0.55000000000000004">
      <c r="B23" s="217">
        <v>4</v>
      </c>
      <c r="C23" s="325" t="s">
        <v>32</v>
      </c>
      <c r="D23" s="326"/>
      <c r="E23" s="327"/>
      <c r="F23" s="149"/>
      <c r="G23" s="100"/>
      <c r="H23" s="288" t="e">
        <f>+H22/H16</f>
        <v>#DIV/0!</v>
      </c>
      <c r="I23" s="288" t="e">
        <f t="shared" ref="I23:K23" si="4">+I22/I16</f>
        <v>#DIV/0!</v>
      </c>
      <c r="J23" s="288" t="e">
        <f t="shared" si="4"/>
        <v>#DIV/0!</v>
      </c>
      <c r="K23" s="288" t="e">
        <f t="shared" si="4"/>
        <v>#DIV/0!</v>
      </c>
      <c r="L23" s="265"/>
      <c r="M23" s="270" t="e">
        <f t="shared" ref="M23:U23" si="5">+M22/M18</f>
        <v>#DIV/0!</v>
      </c>
      <c r="N23" s="102" t="e">
        <f t="shared" si="5"/>
        <v>#DIV/0!</v>
      </c>
      <c r="O23" s="102" t="e">
        <f t="shared" si="5"/>
        <v>#DIV/0!</v>
      </c>
      <c r="P23" s="283" t="e">
        <f t="shared" si="5"/>
        <v>#DIV/0!</v>
      </c>
      <c r="Q23" s="169" t="e">
        <f t="shared" si="5"/>
        <v>#DIV/0!</v>
      </c>
      <c r="R23" s="164" t="e">
        <f t="shared" si="5"/>
        <v>#DIV/0!</v>
      </c>
      <c r="S23" s="73" t="e">
        <f t="shared" si="5"/>
        <v>#DIV/0!</v>
      </c>
      <c r="T23" s="74" t="e">
        <f t="shared" si="5"/>
        <v>#DIV/0!</v>
      </c>
      <c r="U23" s="284" t="e">
        <f t="shared" si="5"/>
        <v>#DIV/0!</v>
      </c>
      <c r="V23" s="291" t="e">
        <f>+V22/V18</f>
        <v>#DIV/0!</v>
      </c>
      <c r="X23" s="318">
        <v>11</v>
      </c>
      <c r="Y23" s="319"/>
      <c r="Z23" s="319"/>
      <c r="AA23" s="319"/>
      <c r="AB23" s="320"/>
      <c r="AC23" s="1"/>
    </row>
    <row r="24" spans="1:69" s="1" customFormat="1" ht="9.6" customHeight="1" x14ac:dyDescent="0.5">
      <c r="C24" s="34"/>
      <c r="D24" s="3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76" t="s">
        <v>22</v>
      </c>
      <c r="Y24" s="75" t="s">
        <v>25</v>
      </c>
      <c r="Z24" s="75" t="s">
        <v>24</v>
      </c>
      <c r="AA24" s="75" t="s">
        <v>23</v>
      </c>
      <c r="AB24" s="77" t="s">
        <v>85</v>
      </c>
    </row>
    <row r="25" spans="1:69" ht="13.2" thickBot="1" x14ac:dyDescent="0.5500000000000000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X25" s="88"/>
      <c r="Y25" s="89"/>
      <c r="Z25" s="89"/>
      <c r="AA25" s="89"/>
      <c r="AB25" s="90"/>
      <c r="AC25" s="36"/>
    </row>
    <row r="26" spans="1:69" s="1" customFormat="1" ht="15.3" customHeight="1" thickBot="1" x14ac:dyDescent="0.55000000000000004">
      <c r="C26" s="34"/>
      <c r="D26" s="34"/>
      <c r="E26" s="34"/>
      <c r="F26" s="8"/>
      <c r="G26" s="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X26" s="8"/>
      <c r="Z26" s="8"/>
      <c r="AA26" s="8"/>
    </row>
    <row r="27" spans="1:69" s="42" customFormat="1" ht="15.3" customHeight="1" thickBot="1" x14ac:dyDescent="0.55000000000000004">
      <c r="C27" s="199" t="s">
        <v>166</v>
      </c>
      <c r="D27" s="296"/>
      <c r="E27" s="300"/>
      <c r="F27" s="351"/>
      <c r="G27" s="352"/>
      <c r="H27" s="218" t="s">
        <v>178</v>
      </c>
      <c r="I27" s="353"/>
      <c r="J27" s="354"/>
      <c r="K27" s="52"/>
      <c r="L27" s="177"/>
      <c r="M27" s="52"/>
      <c r="N27" s="52"/>
      <c r="O27" s="52"/>
      <c r="P27" s="52"/>
      <c r="Q27" s="176"/>
      <c r="R27" s="176"/>
      <c r="S27" s="52"/>
      <c r="T27" s="52"/>
      <c r="U27" s="176"/>
      <c r="V27" s="176"/>
      <c r="W27" s="177"/>
      <c r="Z27" s="344">
        <v>10</v>
      </c>
      <c r="AA27" s="345"/>
      <c r="AB27" s="346"/>
      <c r="AC27" s="78"/>
    </row>
    <row r="28" spans="1:69" ht="13.2" thickBot="1" x14ac:dyDescent="0.55000000000000004">
      <c r="B28" s="339">
        <v>5</v>
      </c>
      <c r="C28" s="25" t="s">
        <v>26</v>
      </c>
      <c r="D28" s="332"/>
      <c r="E28" s="198" t="s">
        <v>54</v>
      </c>
      <c r="F28" s="228" t="s">
        <v>0</v>
      </c>
      <c r="G28" s="229" t="s">
        <v>1</v>
      </c>
      <c r="H28" s="257" t="s">
        <v>2</v>
      </c>
      <c r="I28" s="258" t="s">
        <v>3</v>
      </c>
      <c r="J28" s="258" t="s">
        <v>4</v>
      </c>
      <c r="K28" s="266" t="s">
        <v>5</v>
      </c>
      <c r="L28" s="272"/>
      <c r="M28" s="238" t="s">
        <v>6</v>
      </c>
      <c r="N28" s="239" t="s">
        <v>7</v>
      </c>
      <c r="O28" s="239" t="s">
        <v>12</v>
      </c>
      <c r="P28" s="240" t="s">
        <v>13</v>
      </c>
      <c r="Q28" s="241" t="s">
        <v>14</v>
      </c>
      <c r="R28" s="242" t="s">
        <v>9</v>
      </c>
      <c r="S28" s="243" t="s">
        <v>10</v>
      </c>
      <c r="T28" s="244" t="s">
        <v>15</v>
      </c>
      <c r="U28" s="245" t="s">
        <v>11</v>
      </c>
      <c r="V28" s="264" t="s">
        <v>8</v>
      </c>
      <c r="X28" s="247" t="s">
        <v>16</v>
      </c>
      <c r="Y28" s="260" t="s">
        <v>20</v>
      </c>
      <c r="Z28" s="261" t="s">
        <v>18</v>
      </c>
      <c r="AA28" s="261" t="s">
        <v>19</v>
      </c>
      <c r="AB28" s="302" t="s">
        <v>180</v>
      </c>
      <c r="AC28" s="8"/>
    </row>
    <row r="29" spans="1:69" ht="13.2" thickBot="1" x14ac:dyDescent="0.55000000000000004">
      <c r="B29" s="340"/>
      <c r="C29" s="221"/>
      <c r="D29" s="333"/>
      <c r="E29" s="196" t="s">
        <v>88</v>
      </c>
      <c r="F29" s="201"/>
      <c r="G29" s="262"/>
      <c r="H29" s="251"/>
      <c r="I29" s="252"/>
      <c r="J29" s="253"/>
      <c r="K29" s="267"/>
      <c r="L29" s="273"/>
      <c r="M29" s="269"/>
      <c r="N29" s="253"/>
      <c r="O29" s="254"/>
      <c r="P29" s="255"/>
      <c r="Q29" s="256"/>
      <c r="R29" s="251">
        <v>5</v>
      </c>
      <c r="S29" s="254"/>
      <c r="T29" s="255"/>
      <c r="U29" s="256"/>
      <c r="V29" s="263"/>
      <c r="X29" s="259"/>
      <c r="Y29" s="253"/>
      <c r="Z29" s="253"/>
      <c r="AA29" s="304"/>
      <c r="AB29" s="303"/>
      <c r="AC29" s="8"/>
    </row>
    <row r="30" spans="1:69" ht="17.399999999999999" customHeight="1" thickBot="1" x14ac:dyDescent="0.55000000000000004">
      <c r="B30" s="210">
        <v>6</v>
      </c>
      <c r="C30" s="325" t="s">
        <v>32</v>
      </c>
      <c r="D30" s="326"/>
      <c r="E30" s="376"/>
      <c r="F30" s="149"/>
      <c r="G30" s="100"/>
      <c r="H30" s="164" t="e">
        <f>+H29/H18</f>
        <v>#DIV/0!</v>
      </c>
      <c r="I30" s="73" t="e">
        <f>+I29/I18</f>
        <v>#DIV/0!</v>
      </c>
      <c r="J30" s="73" t="e">
        <f>+J29/J18</f>
        <v>#DIV/0!</v>
      </c>
      <c r="K30" s="268" t="e">
        <f>+K29/K18</f>
        <v>#DIV/0!</v>
      </c>
      <c r="L30" s="169"/>
      <c r="M30" s="271" t="e">
        <f t="shared" ref="M30:U30" si="6">+M29/M18</f>
        <v>#DIV/0!</v>
      </c>
      <c r="N30" s="73" t="e">
        <f t="shared" si="6"/>
        <v>#DIV/0!</v>
      </c>
      <c r="O30" s="73" t="e">
        <f t="shared" si="6"/>
        <v>#DIV/0!</v>
      </c>
      <c r="P30" s="74" t="e">
        <f t="shared" si="6"/>
        <v>#DIV/0!</v>
      </c>
      <c r="Q30" s="169" t="e">
        <f t="shared" si="6"/>
        <v>#DIV/0!</v>
      </c>
      <c r="R30" s="164" t="e">
        <f t="shared" si="6"/>
        <v>#DIV/0!</v>
      </c>
      <c r="S30" s="73" t="e">
        <f t="shared" si="6"/>
        <v>#DIV/0!</v>
      </c>
      <c r="T30" s="74" t="e">
        <f t="shared" si="6"/>
        <v>#DIV/0!</v>
      </c>
      <c r="U30" s="169" t="e">
        <f t="shared" si="6"/>
        <v>#DIV/0!</v>
      </c>
      <c r="V30" s="19"/>
      <c r="X30" s="373">
        <v>11</v>
      </c>
      <c r="Y30" s="374"/>
      <c r="Z30" s="374"/>
      <c r="AA30" s="374"/>
      <c r="AB30" s="375"/>
      <c r="AC30" s="1"/>
    </row>
    <row r="31" spans="1:69" s="1" customFormat="1" ht="9.6" customHeight="1" x14ac:dyDescent="0.5">
      <c r="C31" s="34"/>
      <c r="D31" s="3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X31" s="306" t="s">
        <v>22</v>
      </c>
      <c r="Y31" s="307" t="s">
        <v>25</v>
      </c>
      <c r="Z31" s="307" t="s">
        <v>24</v>
      </c>
      <c r="AA31" s="307" t="s">
        <v>23</v>
      </c>
      <c r="AB31" s="308" t="s">
        <v>85</v>
      </c>
    </row>
    <row r="32" spans="1:69" s="205" customFormat="1" ht="13.5" customHeight="1" thickBot="1" x14ac:dyDescent="0.55000000000000004">
      <c r="X32" s="88"/>
      <c r="Y32" s="89"/>
      <c r="Z32" s="89"/>
      <c r="AA32" s="89"/>
      <c r="AB32" s="90"/>
    </row>
    <row r="33" spans="2:37" s="205" customFormat="1" ht="13.5" customHeight="1" thickBot="1" x14ac:dyDescent="0.55000000000000004">
      <c r="C33" s="199" t="s">
        <v>166</v>
      </c>
      <c r="D33" s="309"/>
      <c r="E33" s="295" t="s">
        <v>179</v>
      </c>
      <c r="F33" s="351"/>
      <c r="G33" s="352"/>
      <c r="H33" s="218" t="s">
        <v>178</v>
      </c>
      <c r="I33" s="353"/>
      <c r="J33" s="354"/>
      <c r="X33" s="305"/>
      <c r="Y33" s="305"/>
      <c r="Z33" s="305"/>
      <c r="AA33" s="305"/>
      <c r="AB33" s="305"/>
    </row>
    <row r="34" spans="2:37" s="205" customFormat="1" ht="13.5" customHeight="1" x14ac:dyDescent="0.5">
      <c r="B34" s="339" t="s">
        <v>86</v>
      </c>
      <c r="C34" s="299" t="s">
        <v>26</v>
      </c>
      <c r="D34" s="332"/>
      <c r="E34" s="298" t="s">
        <v>54</v>
      </c>
      <c r="F34" s="147"/>
      <c r="G34" s="101"/>
      <c r="H34" s="294" t="s">
        <v>2</v>
      </c>
      <c r="I34" s="11" t="s">
        <v>3</v>
      </c>
      <c r="J34" s="11" t="s">
        <v>4</v>
      </c>
      <c r="K34" s="148" t="s">
        <v>5</v>
      </c>
      <c r="L34" s="147"/>
      <c r="M34" s="293" t="s">
        <v>6</v>
      </c>
      <c r="N34" s="141" t="s">
        <v>7</v>
      </c>
      <c r="O34" s="141" t="s">
        <v>12</v>
      </c>
      <c r="P34" s="151" t="s">
        <v>13</v>
      </c>
      <c r="Q34" s="160" t="s">
        <v>14</v>
      </c>
      <c r="R34" s="162" t="s">
        <v>9</v>
      </c>
      <c r="S34" s="12" t="s">
        <v>10</v>
      </c>
      <c r="T34" s="163" t="s">
        <v>15</v>
      </c>
      <c r="U34" s="168" t="s">
        <v>11</v>
      </c>
      <c r="V34" s="165" t="s">
        <v>8</v>
      </c>
      <c r="X34" s="305"/>
      <c r="Y34" s="305"/>
      <c r="Z34" s="305"/>
      <c r="AA34" s="305"/>
      <c r="AB34" s="305"/>
    </row>
    <row r="35" spans="2:37" s="205" customFormat="1" ht="13.5" customHeight="1" thickBot="1" x14ac:dyDescent="0.55000000000000004">
      <c r="B35" s="340"/>
      <c r="C35" s="221"/>
      <c r="D35" s="333"/>
      <c r="E35" s="196" t="s">
        <v>88</v>
      </c>
      <c r="F35" s="149"/>
      <c r="G35" s="100"/>
      <c r="H35" s="143"/>
      <c r="I35" s="81"/>
      <c r="J35" s="81"/>
      <c r="K35" s="85"/>
      <c r="L35" s="292"/>
      <c r="M35" s="223"/>
      <c r="N35" s="81"/>
      <c r="O35" s="87"/>
      <c r="P35" s="152"/>
      <c r="Q35" s="161"/>
      <c r="R35" s="143"/>
      <c r="S35" s="81"/>
      <c r="T35" s="152"/>
      <c r="U35" s="161"/>
      <c r="V35" s="166"/>
      <c r="X35" s="305"/>
      <c r="Y35" s="305"/>
      <c r="Z35" s="305"/>
      <c r="AA35" s="305"/>
      <c r="AB35" s="305"/>
    </row>
    <row r="36" spans="2:37" s="1" customFormat="1" ht="10.5" customHeight="1" thickBot="1" x14ac:dyDescent="0.55000000000000004">
      <c r="B36" s="35"/>
      <c r="C36" s="63"/>
      <c r="D36" s="63"/>
      <c r="E36" s="172"/>
      <c r="F36" s="171"/>
      <c r="G36" s="30"/>
      <c r="H36" s="8"/>
      <c r="I36" s="8"/>
      <c r="J36" s="8"/>
      <c r="K36" s="172"/>
      <c r="L36" s="8"/>
      <c r="M36" s="8"/>
      <c r="N36" s="8"/>
      <c r="O36" s="8"/>
      <c r="P36" s="172"/>
      <c r="Q36" s="174"/>
      <c r="R36" s="8"/>
      <c r="S36" s="8"/>
      <c r="T36" s="172"/>
      <c r="U36" s="174"/>
      <c r="V36" s="174"/>
    </row>
    <row r="37" spans="2:37" s="205" customFormat="1" ht="13.5" customHeight="1" thickBot="1" x14ac:dyDescent="0.55000000000000004">
      <c r="B37" s="1"/>
      <c r="C37" s="199" t="s">
        <v>166</v>
      </c>
      <c r="D37" s="309"/>
      <c r="E37" s="295" t="s">
        <v>179</v>
      </c>
      <c r="F37" s="351"/>
      <c r="G37" s="352"/>
      <c r="H37" s="218" t="s">
        <v>178</v>
      </c>
      <c r="I37" s="353"/>
      <c r="J37" s="354"/>
      <c r="K37" s="150"/>
      <c r="L37" s="153"/>
      <c r="M37" s="19"/>
      <c r="N37" s="19"/>
      <c r="O37" s="19"/>
      <c r="P37" s="19"/>
      <c r="Q37" s="310"/>
      <c r="R37" s="310"/>
      <c r="S37" s="19"/>
      <c r="T37" s="311"/>
      <c r="U37" s="19"/>
      <c r="V37" s="310"/>
      <c r="X37" s="305"/>
      <c r="Y37" s="305"/>
      <c r="Z37" s="305"/>
      <c r="AA37" s="305"/>
      <c r="AB37" s="305"/>
    </row>
    <row r="38" spans="2:37" s="205" customFormat="1" ht="13.5" customHeight="1" x14ac:dyDescent="0.5">
      <c r="B38" s="339" t="s">
        <v>87</v>
      </c>
      <c r="C38" s="299" t="s">
        <v>26</v>
      </c>
      <c r="D38" s="332"/>
      <c r="E38" s="298" t="s">
        <v>54</v>
      </c>
      <c r="F38" s="147"/>
      <c r="G38" s="101"/>
      <c r="H38" s="294" t="s">
        <v>2</v>
      </c>
      <c r="I38" s="11" t="s">
        <v>3</v>
      </c>
      <c r="J38" s="11" t="s">
        <v>4</v>
      </c>
      <c r="K38" s="148" t="s">
        <v>5</v>
      </c>
      <c r="L38" s="147"/>
      <c r="M38" s="293" t="s">
        <v>6</v>
      </c>
      <c r="N38" s="141" t="s">
        <v>7</v>
      </c>
      <c r="O38" s="141" t="s">
        <v>12</v>
      </c>
      <c r="P38" s="151" t="s">
        <v>13</v>
      </c>
      <c r="Q38" s="160" t="s">
        <v>14</v>
      </c>
      <c r="R38" s="162" t="s">
        <v>9</v>
      </c>
      <c r="S38" s="12" t="s">
        <v>10</v>
      </c>
      <c r="T38" s="163" t="s">
        <v>15</v>
      </c>
      <c r="U38" s="168" t="s">
        <v>11</v>
      </c>
      <c r="V38" s="165" t="s">
        <v>8</v>
      </c>
      <c r="X38" s="305"/>
      <c r="Y38" s="305"/>
      <c r="Z38" s="305"/>
      <c r="AA38" s="305"/>
      <c r="AB38" s="305"/>
    </row>
    <row r="39" spans="2:37" s="205" customFormat="1" ht="13.5" customHeight="1" thickBot="1" x14ac:dyDescent="0.55000000000000004">
      <c r="B39" s="340"/>
      <c r="C39" s="221"/>
      <c r="D39" s="333"/>
      <c r="E39" s="196" t="s">
        <v>88</v>
      </c>
      <c r="F39" s="149"/>
      <c r="G39" s="100"/>
      <c r="H39" s="143"/>
      <c r="I39" s="81"/>
      <c r="J39" s="81"/>
      <c r="K39" s="85"/>
      <c r="L39" s="149"/>
      <c r="M39" s="143"/>
      <c r="N39" s="81"/>
      <c r="O39" s="87"/>
      <c r="P39" s="152"/>
      <c r="Q39" s="161"/>
      <c r="R39" s="143"/>
      <c r="S39" s="81"/>
      <c r="T39" s="152"/>
      <c r="U39" s="161"/>
      <c r="V39" s="166"/>
      <c r="X39" s="305"/>
      <c r="Y39" s="305"/>
      <c r="Z39" s="305"/>
      <c r="AA39" s="305"/>
      <c r="AB39" s="305"/>
    </row>
    <row r="40" spans="2:37" s="205" customFormat="1" ht="13.5" customHeight="1" x14ac:dyDescent="0.5">
      <c r="C40" s="206"/>
      <c r="X40" s="305"/>
      <c r="Y40" s="305"/>
      <c r="Z40" s="305"/>
      <c r="AA40" s="305"/>
      <c r="AB40" s="305"/>
    </row>
    <row r="41" spans="2:37" s="205" customFormat="1" ht="13.5" customHeight="1" x14ac:dyDescent="0.5">
      <c r="C41" s="206" t="s">
        <v>173</v>
      </c>
      <c r="X41" s="305"/>
      <c r="Y41" s="305"/>
      <c r="Z41" s="305"/>
      <c r="AA41" s="305"/>
      <c r="AB41" s="305"/>
    </row>
    <row r="42" spans="2:37" s="1" customFormat="1" x14ac:dyDescent="0.5">
      <c r="E42" s="1" t="s">
        <v>158</v>
      </c>
      <c r="F42" s="105">
        <f>((IF(F18&gt;G18,F18,G18))+(H18+I18))/200</f>
        <v>0</v>
      </c>
      <c r="G42" s="1" t="s">
        <v>30</v>
      </c>
      <c r="J42" s="1" t="s">
        <v>70</v>
      </c>
      <c r="L42" s="321"/>
      <c r="M42" s="321"/>
      <c r="N42" s="321"/>
      <c r="O42" s="1" t="s">
        <v>68</v>
      </c>
      <c r="P42" s="322"/>
      <c r="Q42" s="321"/>
      <c r="R42" s="321"/>
      <c r="S42" s="1" t="s">
        <v>69</v>
      </c>
      <c r="T42" s="323"/>
      <c r="U42" s="321"/>
      <c r="V42" s="321"/>
      <c r="W42" s="8"/>
      <c r="X42" s="8"/>
      <c r="Y42" s="8"/>
      <c r="Z42" s="8"/>
      <c r="AA42" s="8"/>
      <c r="AB42" s="8"/>
    </row>
    <row r="43" spans="2:37" s="1" customFormat="1" x14ac:dyDescent="0.5">
      <c r="E43" s="1" t="s">
        <v>159</v>
      </c>
      <c r="F43" s="106">
        <f>+L18*0.25</f>
        <v>0</v>
      </c>
      <c r="G43" s="1" t="s">
        <v>30</v>
      </c>
      <c r="W43" s="8"/>
      <c r="X43" s="215"/>
    </row>
    <row r="44" spans="2:37" s="1" customFormat="1" ht="11.7" customHeight="1" x14ac:dyDescent="0.5">
      <c r="F44" s="8"/>
      <c r="W44" s="8"/>
      <c r="AD44" s="8"/>
      <c r="AE44" s="8"/>
      <c r="AF44" s="8"/>
      <c r="AG44" s="8"/>
    </row>
    <row r="45" spans="2:37" s="205" customFormat="1" ht="20.7" customHeight="1" x14ac:dyDescent="0.5">
      <c r="C45" s="206" t="s">
        <v>189</v>
      </c>
      <c r="F45" s="213"/>
      <c r="K45" s="287" t="s">
        <v>82</v>
      </c>
      <c r="W45" s="213"/>
      <c r="X45" s="386" t="s">
        <v>177</v>
      </c>
      <c r="Y45" s="386"/>
      <c r="Z45" s="386"/>
      <c r="AA45" s="386"/>
      <c r="AB45" s="386"/>
      <c r="AD45" s="18"/>
      <c r="AE45" s="18"/>
      <c r="AF45" s="18"/>
      <c r="AG45" s="18"/>
      <c r="AH45" s="18"/>
      <c r="AI45" s="18"/>
      <c r="AJ45" s="336"/>
      <c r="AK45" s="336"/>
    </row>
    <row r="46" spans="2:37" s="1" customFormat="1" ht="28" customHeight="1" x14ac:dyDescent="0.5">
      <c r="C46" s="212" t="s">
        <v>190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214">
        <v>1</v>
      </c>
      <c r="X46" s="383"/>
      <c r="Y46" s="384"/>
      <c r="Z46" s="384"/>
      <c r="AA46" s="384"/>
      <c r="AB46" s="385"/>
      <c r="AD46" s="219"/>
      <c r="AE46" s="219"/>
      <c r="AF46" s="219"/>
      <c r="AG46" s="219"/>
      <c r="AH46" s="219"/>
      <c r="AI46" s="220"/>
      <c r="AJ46" s="337"/>
      <c r="AK46" s="337"/>
    </row>
    <row r="47" spans="2:37" s="1" customFormat="1" ht="28" customHeight="1" x14ac:dyDescent="0.5">
      <c r="C47" s="212" t="s">
        <v>191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214">
        <v>2</v>
      </c>
      <c r="X47" s="383"/>
      <c r="Y47" s="384"/>
      <c r="Z47" s="384"/>
      <c r="AA47" s="384"/>
      <c r="AB47" s="385"/>
      <c r="AG47" s="205"/>
      <c r="AH47" s="205"/>
    </row>
    <row r="48" spans="2:37" s="1" customFormat="1" ht="28" customHeight="1" x14ac:dyDescent="0.5">
      <c r="C48" s="212" t="s">
        <v>192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214">
        <v>3</v>
      </c>
      <c r="X48" s="383"/>
      <c r="Y48" s="384"/>
      <c r="Z48" s="384"/>
      <c r="AA48" s="384"/>
      <c r="AB48" s="385"/>
    </row>
    <row r="49" spans="3:28" s="1" customFormat="1" ht="28" customHeight="1" x14ac:dyDescent="0.5">
      <c r="C49" s="212" t="s">
        <v>187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214">
        <v>4</v>
      </c>
      <c r="X49" s="383"/>
      <c r="Y49" s="384"/>
      <c r="Z49" s="384"/>
      <c r="AA49" s="384"/>
      <c r="AB49" s="385"/>
    </row>
    <row r="50" spans="3:28" s="72" customFormat="1" ht="21" customHeight="1" x14ac:dyDescent="0.5">
      <c r="C50" s="206" t="s">
        <v>27</v>
      </c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  <c r="X50" s="282"/>
      <c r="Y50" s="282"/>
      <c r="Z50" s="282"/>
      <c r="AA50" s="282"/>
      <c r="AB50" s="282"/>
    </row>
    <row r="51" spans="3:28" s="1" customFormat="1" ht="28" customHeight="1" x14ac:dyDescent="0.5">
      <c r="C51" s="212" t="s">
        <v>190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214">
        <v>5</v>
      </c>
      <c r="X51" s="383"/>
      <c r="Y51" s="384"/>
      <c r="Z51" s="384"/>
      <c r="AA51" s="384"/>
      <c r="AB51" s="385"/>
    </row>
    <row r="52" spans="3:28" s="1" customFormat="1" ht="28" customHeight="1" x14ac:dyDescent="0.5">
      <c r="C52" s="212" t="s">
        <v>191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214">
        <v>6</v>
      </c>
      <c r="X52" s="383"/>
      <c r="Y52" s="384"/>
      <c r="Z52" s="384"/>
      <c r="AA52" s="384"/>
      <c r="AB52" s="385"/>
    </row>
    <row r="53" spans="3:28" s="1" customFormat="1" ht="28" customHeight="1" x14ac:dyDescent="0.5">
      <c r="C53" s="212" t="s">
        <v>192</v>
      </c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214">
        <v>7</v>
      </c>
      <c r="X53" s="383"/>
      <c r="Y53" s="384"/>
      <c r="Z53" s="384"/>
      <c r="AA53" s="384"/>
      <c r="AB53" s="385"/>
    </row>
    <row r="54" spans="3:28" s="1" customFormat="1" ht="28" customHeight="1" x14ac:dyDescent="0.5">
      <c r="C54" s="212" t="s">
        <v>187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214">
        <v>8</v>
      </c>
      <c r="X54" s="383"/>
      <c r="Y54" s="384"/>
      <c r="Z54" s="384"/>
      <c r="AA54" s="384"/>
      <c r="AB54" s="385"/>
    </row>
    <row r="55" spans="3:28" s="1" customFormat="1" ht="28" customHeight="1" x14ac:dyDescent="0.5">
      <c r="C55" s="212" t="s">
        <v>65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214">
        <v>9</v>
      </c>
      <c r="X55" s="383"/>
      <c r="Y55" s="384"/>
      <c r="Z55" s="384"/>
      <c r="AA55" s="384"/>
      <c r="AB55" s="385"/>
    </row>
    <row r="56" spans="3:28" s="1" customFormat="1" ht="28" customHeight="1" x14ac:dyDescent="0.5">
      <c r="C56" s="212" t="s">
        <v>184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214">
        <v>10</v>
      </c>
      <c r="X56" s="383"/>
      <c r="Y56" s="384"/>
      <c r="Z56" s="384"/>
      <c r="AA56" s="384"/>
      <c r="AB56" s="385"/>
    </row>
    <row r="57" spans="3:28" s="1" customFormat="1" x14ac:dyDescent="0.5">
      <c r="C57" s="5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8" s="1" customFormat="1" hidden="1" x14ac:dyDescent="0.5">
      <c r="C58" s="5" t="s">
        <v>83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8" s="1" customFormat="1" hidden="1" x14ac:dyDescent="0.5"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</row>
    <row r="60" spans="3:28" s="1" customFormat="1" hidden="1" x14ac:dyDescent="0.5">
      <c r="C60" s="5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8" s="1" customFormat="1" x14ac:dyDescent="0.5">
      <c r="C61" s="5" t="s">
        <v>89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8" s="1" customFormat="1" x14ac:dyDescent="0.5">
      <c r="D62" s="313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</row>
    <row r="63" spans="3:28" s="1" customFormat="1" x14ac:dyDescent="0.5">
      <c r="C63" s="178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</row>
    <row r="64" spans="3:28" s="1" customFormat="1" ht="13.5" customHeight="1" x14ac:dyDescent="0.5">
      <c r="C64" s="178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</row>
    <row r="65" spans="3:28" s="1" customFormat="1" ht="13.5" customHeight="1" x14ac:dyDescent="0.5">
      <c r="C65" s="178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</row>
    <row r="66" spans="3:28" s="1" customFormat="1" x14ac:dyDescent="0.5"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3:28" s="1" customFormat="1" hidden="1" x14ac:dyDescent="0.5">
      <c r="C67" s="5" t="s">
        <v>36</v>
      </c>
      <c r="D67" s="5"/>
    </row>
    <row r="68" spans="3:28" s="1" customFormat="1" hidden="1" x14ac:dyDescent="0.5">
      <c r="C68" s="1">
        <v>1</v>
      </c>
      <c r="D68" s="6" t="s">
        <v>37</v>
      </c>
    </row>
    <row r="69" spans="3:28" s="1" customFormat="1" hidden="1" x14ac:dyDescent="0.5">
      <c r="C69" s="1">
        <v>2</v>
      </c>
      <c r="D69" s="6" t="s">
        <v>91</v>
      </c>
    </row>
    <row r="70" spans="3:28" s="1" customFormat="1" hidden="1" x14ac:dyDescent="0.5">
      <c r="C70" s="7">
        <v>3</v>
      </c>
      <c r="D70" s="6" t="s">
        <v>40</v>
      </c>
    </row>
    <row r="71" spans="3:28" s="1" customFormat="1" hidden="1" x14ac:dyDescent="0.5">
      <c r="C71" s="7">
        <v>4</v>
      </c>
      <c r="D71" s="6" t="s">
        <v>92</v>
      </c>
    </row>
    <row r="72" spans="3:28" s="1" customFormat="1" hidden="1" x14ac:dyDescent="0.5">
      <c r="C72" s="7"/>
      <c r="D72" s="6" t="s">
        <v>42</v>
      </c>
    </row>
    <row r="73" spans="3:28" s="1" customFormat="1" hidden="1" x14ac:dyDescent="0.5">
      <c r="D73" s="6" t="s">
        <v>50</v>
      </c>
    </row>
    <row r="74" spans="3:28" s="1" customFormat="1" hidden="1" x14ac:dyDescent="0.5">
      <c r="C74" s="1">
        <v>5</v>
      </c>
      <c r="D74" s="6" t="s">
        <v>47</v>
      </c>
    </row>
    <row r="75" spans="3:28" s="1" customFormat="1" hidden="1" x14ac:dyDescent="0.5">
      <c r="C75" s="1">
        <v>6</v>
      </c>
      <c r="D75" s="6" t="s">
        <v>44</v>
      </c>
    </row>
    <row r="76" spans="3:28" s="1" customFormat="1" hidden="1" x14ac:dyDescent="0.5">
      <c r="D76" s="6" t="s">
        <v>45</v>
      </c>
    </row>
    <row r="77" spans="3:28" s="1" customFormat="1" hidden="1" x14ac:dyDescent="0.5">
      <c r="D77" s="6" t="s">
        <v>46</v>
      </c>
    </row>
    <row r="78" spans="3:28" s="1" customFormat="1" hidden="1" x14ac:dyDescent="0.5">
      <c r="C78" s="1">
        <v>8</v>
      </c>
      <c r="D78" s="6" t="s">
        <v>43</v>
      </c>
    </row>
    <row r="79" spans="3:28" s="1" customFormat="1" ht="70.5" customHeight="1" x14ac:dyDescent="0.5">
      <c r="C79" s="200" t="s">
        <v>172</v>
      </c>
      <c r="D79" s="358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60"/>
    </row>
    <row r="80" spans="3:28" s="1" customFormat="1" x14ac:dyDescent="0.5"/>
    <row r="81" spans="3:4" s="1" customFormat="1" x14ac:dyDescent="0.5">
      <c r="C81" s="1" t="s">
        <v>180</v>
      </c>
      <c r="D81" s="1" t="s">
        <v>181</v>
      </c>
    </row>
    <row r="82" spans="3:4" s="1" customFormat="1" x14ac:dyDescent="0.5"/>
    <row r="83" spans="3:4" s="1" customFormat="1" x14ac:dyDescent="0.5"/>
    <row r="84" spans="3:4" s="1" customFormat="1" x14ac:dyDescent="0.5"/>
    <row r="85" spans="3:4" s="1" customFormat="1" x14ac:dyDescent="0.5"/>
    <row r="86" spans="3:4" s="1" customFormat="1" x14ac:dyDescent="0.5"/>
    <row r="87" spans="3:4" s="1" customFormat="1" x14ac:dyDescent="0.5"/>
    <row r="88" spans="3:4" s="1" customFormat="1" x14ac:dyDescent="0.5"/>
    <row r="89" spans="3:4" s="1" customFormat="1" x14ac:dyDescent="0.5"/>
    <row r="90" spans="3:4" s="1" customFormat="1" x14ac:dyDescent="0.5">
      <c r="C90" s="1" t="s">
        <v>197</v>
      </c>
    </row>
    <row r="91" spans="3:4" s="1" customFormat="1" x14ac:dyDescent="0.5">
      <c r="C91" s="1" t="s">
        <v>194</v>
      </c>
      <c r="D91" s="1" t="s">
        <v>193</v>
      </c>
    </row>
    <row r="92" spans="3:4" s="1" customFormat="1" x14ac:dyDescent="0.5">
      <c r="C92" s="1" t="s">
        <v>195</v>
      </c>
      <c r="D92" s="1" t="s">
        <v>196</v>
      </c>
    </row>
    <row r="93" spans="3:4" s="1" customFormat="1" x14ac:dyDescent="0.5"/>
  </sheetData>
  <sheetProtection sheet="1" selectLockedCells="1"/>
  <mergeCells count="84">
    <mergeCell ref="X56:AB56"/>
    <mergeCell ref="X55:AB55"/>
    <mergeCell ref="X45:AB45"/>
    <mergeCell ref="B13:B16"/>
    <mergeCell ref="I20:J20"/>
    <mergeCell ref="I27:J27"/>
    <mergeCell ref="D54:V54"/>
    <mergeCell ref="X46:AB46"/>
    <mergeCell ref="X51:AB51"/>
    <mergeCell ref="X47:AB47"/>
    <mergeCell ref="X52:AB52"/>
    <mergeCell ref="X48:AB48"/>
    <mergeCell ref="X53:AB53"/>
    <mergeCell ref="X49:AB49"/>
    <mergeCell ref="X54:AB54"/>
    <mergeCell ref="B28:B29"/>
    <mergeCell ref="D79:AB79"/>
    <mergeCell ref="N4:R4"/>
    <mergeCell ref="D48:V48"/>
    <mergeCell ref="X11:AB11"/>
    <mergeCell ref="D62:V62"/>
    <mergeCell ref="E7:I7"/>
    <mergeCell ref="E8:I8"/>
    <mergeCell ref="F11:K11"/>
    <mergeCell ref="L11:P11"/>
    <mergeCell ref="R11:T11"/>
    <mergeCell ref="X30:AB30"/>
    <mergeCell ref="C30:E30"/>
    <mergeCell ref="F20:G20"/>
    <mergeCell ref="F12:G12"/>
    <mergeCell ref="H12:K12"/>
    <mergeCell ref="M12:P12"/>
    <mergeCell ref="V4:AA4"/>
    <mergeCell ref="V5:AA5"/>
    <mergeCell ref="V6:AA6"/>
    <mergeCell ref="V7:AA7"/>
    <mergeCell ref="E4:I4"/>
    <mergeCell ref="E5:I5"/>
    <mergeCell ref="E6:I6"/>
    <mergeCell ref="N5:R5"/>
    <mergeCell ref="N6:R6"/>
    <mergeCell ref="N7:R7"/>
    <mergeCell ref="D63:V63"/>
    <mergeCell ref="D21:D22"/>
    <mergeCell ref="D28:D29"/>
    <mergeCell ref="B34:B35"/>
    <mergeCell ref="B38:B39"/>
    <mergeCell ref="D51:V51"/>
    <mergeCell ref="D52:V52"/>
    <mergeCell ref="D53:V53"/>
    <mergeCell ref="D56:V56"/>
    <mergeCell ref="F27:G27"/>
    <mergeCell ref="D38:D39"/>
    <mergeCell ref="AJ45:AK45"/>
    <mergeCell ref="AJ46:AK46"/>
    <mergeCell ref="N8:R8"/>
    <mergeCell ref="B21:B22"/>
    <mergeCell ref="X12:AB12"/>
    <mergeCell ref="Z27:AB27"/>
    <mergeCell ref="Z20:AB20"/>
    <mergeCell ref="E9:R9"/>
    <mergeCell ref="V9:AA9"/>
    <mergeCell ref="R12:T12"/>
    <mergeCell ref="F33:G33"/>
    <mergeCell ref="I33:J33"/>
    <mergeCell ref="F37:G37"/>
    <mergeCell ref="I37:J37"/>
    <mergeCell ref="D34:D35"/>
    <mergeCell ref="D65:V65"/>
    <mergeCell ref="D64:V64"/>
    <mergeCell ref="V8:AA8"/>
    <mergeCell ref="D59:V59"/>
    <mergeCell ref="D55:V55"/>
    <mergeCell ref="D49:V49"/>
    <mergeCell ref="X23:AB23"/>
    <mergeCell ref="L42:N42"/>
    <mergeCell ref="P42:R42"/>
    <mergeCell ref="T42:V42"/>
    <mergeCell ref="D47:V47"/>
    <mergeCell ref="C23:E23"/>
    <mergeCell ref="D46:V46"/>
    <mergeCell ref="C14:C16"/>
    <mergeCell ref="D14:D16"/>
    <mergeCell ref="L14:L16"/>
  </mergeCells>
  <pageMargins left="0.2" right="0.2" top="0.25" bottom="0.25" header="0" footer="0.3"/>
  <pageSetup scale="62" orientation="landscape" r:id="rId1"/>
  <headerFooter>
    <oddFooter>&amp;R&amp;N</oddFooter>
  </headerFooter>
  <ignoredErrors>
    <ignoredError sqref="L18" formula="1"/>
    <ignoredError sqref="M30 Q30 Q23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A28-BE41-4A15-BD5D-794B7CC40C57}">
  <dimension ref="B2:Q12"/>
  <sheetViews>
    <sheetView workbookViewId="0">
      <selection activeCell="D23" sqref="D23"/>
    </sheetView>
  </sheetViews>
  <sheetFormatPr defaultRowHeight="12.9" x14ac:dyDescent="0.5"/>
  <sheetData>
    <row r="2" spans="2:17" x14ac:dyDescent="0.5">
      <c r="B2" s="107"/>
      <c r="C2" s="108" t="s">
        <v>96</v>
      </c>
      <c r="D2" s="108"/>
    </row>
    <row r="4" spans="2:17" x14ac:dyDescent="0.5">
      <c r="B4" s="117" t="s">
        <v>97</v>
      </c>
      <c r="C4" s="109"/>
      <c r="D4" s="109"/>
      <c r="E4" s="118"/>
      <c r="F4" s="119" t="s">
        <v>98</v>
      </c>
      <c r="G4" s="119" t="s">
        <v>99</v>
      </c>
      <c r="H4" s="120" t="s">
        <v>100</v>
      </c>
      <c r="I4" s="120" t="s">
        <v>101</v>
      </c>
      <c r="J4" s="120" t="s">
        <v>102</v>
      </c>
      <c r="K4" s="120" t="s">
        <v>103</v>
      </c>
      <c r="L4" s="120" t="s">
        <v>104</v>
      </c>
      <c r="M4" s="120" t="s">
        <v>105</v>
      </c>
      <c r="N4" s="120" t="s">
        <v>106</v>
      </c>
      <c r="O4" s="120" t="s">
        <v>107</v>
      </c>
      <c r="P4" s="120" t="s">
        <v>108</v>
      </c>
      <c r="Q4" s="121" t="s">
        <v>109</v>
      </c>
    </row>
    <row r="5" spans="2:17" x14ac:dyDescent="0.5">
      <c r="B5" s="122"/>
      <c r="C5" s="110"/>
      <c r="D5" s="111"/>
      <c r="E5" s="123" t="s">
        <v>110</v>
      </c>
      <c r="F5" s="124" t="s">
        <v>111</v>
      </c>
      <c r="G5" s="124" t="s">
        <v>112</v>
      </c>
      <c r="H5" s="124" t="s">
        <v>113</v>
      </c>
      <c r="I5" s="124" t="s">
        <v>114</v>
      </c>
      <c r="J5" s="124" t="s">
        <v>115</v>
      </c>
      <c r="K5" s="124" t="s">
        <v>116</v>
      </c>
      <c r="L5" s="124" t="s">
        <v>117</v>
      </c>
      <c r="M5" s="124" t="s">
        <v>118</v>
      </c>
      <c r="N5" s="124" t="s">
        <v>119</v>
      </c>
      <c r="O5" s="124" t="s">
        <v>120</v>
      </c>
      <c r="P5" s="124" t="s">
        <v>121</v>
      </c>
      <c r="Q5" s="125" t="s">
        <v>116</v>
      </c>
    </row>
    <row r="6" spans="2:17" x14ac:dyDescent="0.5">
      <c r="B6" s="122"/>
      <c r="C6" s="111"/>
      <c r="D6" s="111"/>
      <c r="E6" s="126" t="s">
        <v>122</v>
      </c>
      <c r="F6" s="124" t="s">
        <v>123</v>
      </c>
      <c r="G6" s="124" t="s">
        <v>124</v>
      </c>
      <c r="H6" s="124" t="s">
        <v>125</v>
      </c>
      <c r="I6" s="124" t="s">
        <v>126</v>
      </c>
      <c r="J6" s="124" t="s">
        <v>127</v>
      </c>
      <c r="K6" s="127" t="s">
        <v>128</v>
      </c>
      <c r="L6" s="124" t="s">
        <v>129</v>
      </c>
      <c r="M6" s="124" t="s">
        <v>130</v>
      </c>
      <c r="N6" s="124" t="s">
        <v>131</v>
      </c>
      <c r="O6" s="124" t="s">
        <v>132</v>
      </c>
      <c r="P6" s="124" t="s">
        <v>133</v>
      </c>
      <c r="Q6" s="128" t="s">
        <v>134</v>
      </c>
    </row>
    <row r="7" spans="2:17" x14ac:dyDescent="0.5">
      <c r="B7" s="129"/>
      <c r="C7" s="112"/>
      <c r="D7" s="113"/>
      <c r="E7" s="130" t="s">
        <v>135</v>
      </c>
      <c r="F7" s="131" t="s">
        <v>136</v>
      </c>
      <c r="G7" s="131" t="s">
        <v>137</v>
      </c>
      <c r="H7" s="131" t="s">
        <v>138</v>
      </c>
      <c r="I7" s="132" t="s">
        <v>139</v>
      </c>
      <c r="J7" s="131" t="s">
        <v>140</v>
      </c>
      <c r="K7" s="131" t="s">
        <v>141</v>
      </c>
      <c r="L7" s="131" t="s">
        <v>142</v>
      </c>
      <c r="M7" s="131" t="s">
        <v>143</v>
      </c>
      <c r="N7" s="131" t="s">
        <v>144</v>
      </c>
      <c r="O7" s="131" t="s">
        <v>145</v>
      </c>
      <c r="P7" s="131" t="s">
        <v>146</v>
      </c>
      <c r="Q7" s="133" t="s">
        <v>147</v>
      </c>
    </row>
    <row r="8" spans="2:17" x14ac:dyDescent="0.5">
      <c r="B8" s="134"/>
      <c r="C8" s="135"/>
      <c r="D8" s="124"/>
      <c r="E8" s="124"/>
      <c r="F8" s="134" t="s">
        <v>148</v>
      </c>
      <c r="G8" s="111"/>
      <c r="H8" s="124"/>
      <c r="I8" s="124"/>
      <c r="J8" s="124"/>
      <c r="K8" s="124"/>
      <c r="L8" s="114"/>
      <c r="M8" s="115"/>
      <c r="N8" s="116"/>
      <c r="O8" s="388" t="s">
        <v>149</v>
      </c>
      <c r="P8" s="389"/>
      <c r="Q8" s="116"/>
    </row>
    <row r="9" spans="2:17" x14ac:dyDescent="0.5">
      <c r="B9" s="136" t="s">
        <v>150</v>
      </c>
      <c r="C9" s="135"/>
      <c r="D9" s="124"/>
      <c r="E9" s="124"/>
      <c r="F9" s="124"/>
      <c r="G9" s="111"/>
      <c r="H9" s="124"/>
      <c r="I9" s="124"/>
      <c r="J9" s="124"/>
      <c r="K9" s="137"/>
      <c r="L9" s="115"/>
      <c r="M9" s="115"/>
      <c r="N9" s="390" t="s">
        <v>151</v>
      </c>
      <c r="O9" s="391"/>
      <c r="P9" s="392" t="s">
        <v>152</v>
      </c>
      <c r="Q9" s="393"/>
    </row>
    <row r="10" spans="2:17" x14ac:dyDescent="0.5">
      <c r="B10" s="137"/>
      <c r="C10" s="135"/>
      <c r="D10" s="124"/>
      <c r="E10" s="124"/>
      <c r="F10" s="124"/>
      <c r="G10" s="111"/>
      <c r="H10" s="124"/>
      <c r="I10" s="124"/>
      <c r="J10" s="124"/>
      <c r="K10" s="137"/>
      <c r="L10" s="115"/>
      <c r="M10" s="115"/>
      <c r="N10" s="394" t="s">
        <v>153</v>
      </c>
      <c r="O10" s="395"/>
      <c r="P10" s="396" t="s">
        <v>154</v>
      </c>
      <c r="Q10" s="397"/>
    </row>
    <row r="11" spans="2:17" x14ac:dyDescent="0.5">
      <c r="B11" s="136" t="s">
        <v>155</v>
      </c>
      <c r="C11" s="135"/>
      <c r="D11" s="135"/>
      <c r="E11" s="124"/>
      <c r="F11" s="124"/>
      <c r="G11" s="111"/>
      <c r="H11" s="124"/>
      <c r="I11" s="124"/>
      <c r="J11" s="124"/>
      <c r="K11" s="137"/>
      <c r="L11" s="115"/>
      <c r="M11" s="114"/>
      <c r="N11" s="114"/>
      <c r="O11" s="114"/>
      <c r="P11" s="115"/>
      <c r="Q11" s="115"/>
    </row>
    <row r="12" spans="2:17" x14ac:dyDescent="0.5"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</sheetData>
  <mergeCells count="5">
    <mergeCell ref="O8:P8"/>
    <mergeCell ref="N9:O9"/>
    <mergeCell ref="P9:Q9"/>
    <mergeCell ref="N10:O10"/>
    <mergeCell ref="P10:Q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EF01-9709-4582-B7EF-73905E1EBA6D}">
  <dimension ref="B2:T24"/>
  <sheetViews>
    <sheetView workbookViewId="0">
      <selection activeCell="N30" sqref="N30"/>
    </sheetView>
  </sheetViews>
  <sheetFormatPr defaultRowHeight="12.9" x14ac:dyDescent="0.5"/>
  <cols>
    <col min="20" max="20" width="9.234375" bestFit="1" customWidth="1"/>
  </cols>
  <sheetData>
    <row r="2" spans="2:20" x14ac:dyDescent="0.5">
      <c r="B2" t="s">
        <v>174</v>
      </c>
    </row>
    <row r="3" spans="2:20" x14ac:dyDescent="0.5">
      <c r="B3" s="209" t="s">
        <v>0</v>
      </c>
      <c r="C3" s="209" t="s">
        <v>1</v>
      </c>
      <c r="D3" s="209" t="s">
        <v>93</v>
      </c>
      <c r="E3" s="209" t="s">
        <v>94</v>
      </c>
      <c r="F3" s="209" t="s">
        <v>4</v>
      </c>
      <c r="G3" s="209" t="s">
        <v>5</v>
      </c>
      <c r="R3" t="s">
        <v>186</v>
      </c>
      <c r="S3" t="s">
        <v>185</v>
      </c>
      <c r="T3" t="s">
        <v>30</v>
      </c>
    </row>
    <row r="4" spans="2:20" x14ac:dyDescent="0.5">
      <c r="B4" s="209" t="s">
        <v>28</v>
      </c>
      <c r="C4" s="209"/>
      <c r="D4" s="209"/>
      <c r="E4" s="209"/>
      <c r="F4" s="209"/>
      <c r="G4" s="209"/>
      <c r="Q4" t="s">
        <v>187</v>
      </c>
      <c r="R4" s="209">
        <v>147</v>
      </c>
      <c r="S4">
        <v>0.36773</v>
      </c>
      <c r="T4" s="279">
        <f>+R4*S4</f>
        <v>54.056310000000003</v>
      </c>
    </row>
    <row r="5" spans="2:20" x14ac:dyDescent="0.5">
      <c r="B5" s="209" t="s">
        <v>6</v>
      </c>
      <c r="C5" s="209" t="s">
        <v>7</v>
      </c>
      <c r="D5" s="209" t="s">
        <v>12</v>
      </c>
      <c r="E5" s="209" t="s">
        <v>13</v>
      </c>
      <c r="F5" s="209"/>
      <c r="G5" s="209"/>
      <c r="Q5" t="s">
        <v>4</v>
      </c>
      <c r="R5">
        <v>2100</v>
      </c>
      <c r="S5">
        <v>0.36773</v>
      </c>
      <c r="T5" s="279">
        <f t="shared" ref="T5:T20" si="0">+R5*S5</f>
        <v>772.23299999999995</v>
      </c>
    </row>
    <row r="6" spans="2:20" x14ac:dyDescent="0.5">
      <c r="B6" s="209" t="s">
        <v>14</v>
      </c>
      <c r="C6" s="209"/>
      <c r="D6" s="209"/>
      <c r="E6" s="209"/>
      <c r="F6" s="209"/>
      <c r="G6" s="209"/>
      <c r="Q6" t="s">
        <v>5</v>
      </c>
      <c r="R6">
        <v>3790</v>
      </c>
      <c r="S6">
        <v>0.36773</v>
      </c>
      <c r="T6" s="279">
        <f t="shared" si="0"/>
        <v>1393.6967</v>
      </c>
    </row>
    <row r="7" spans="2:20" x14ac:dyDescent="0.5">
      <c r="B7" s="209" t="s">
        <v>9</v>
      </c>
      <c r="C7" s="209" t="s">
        <v>10</v>
      </c>
      <c r="D7" s="209" t="s">
        <v>15</v>
      </c>
      <c r="E7" s="209"/>
      <c r="F7" s="209"/>
      <c r="G7" s="209"/>
      <c r="Q7" t="s">
        <v>116</v>
      </c>
      <c r="R7">
        <v>639</v>
      </c>
      <c r="S7">
        <v>0.36773</v>
      </c>
      <c r="T7" s="279">
        <f t="shared" si="0"/>
        <v>234.97946999999999</v>
      </c>
    </row>
    <row r="8" spans="2:20" x14ac:dyDescent="0.5">
      <c r="B8" s="209" t="s">
        <v>11</v>
      </c>
      <c r="C8" s="209"/>
      <c r="D8" s="209"/>
      <c r="E8" s="209"/>
      <c r="F8" s="209"/>
      <c r="G8" s="209"/>
      <c r="Q8" t="s">
        <v>2</v>
      </c>
      <c r="R8">
        <v>14300</v>
      </c>
      <c r="S8">
        <v>0.36773</v>
      </c>
      <c r="T8" s="279">
        <f t="shared" si="0"/>
        <v>5258.5389999999998</v>
      </c>
    </row>
    <row r="9" spans="2:20" x14ac:dyDescent="0.5">
      <c r="B9" s="209" t="s">
        <v>8</v>
      </c>
      <c r="C9" s="209"/>
      <c r="D9" s="209"/>
      <c r="E9" s="209"/>
      <c r="F9" s="209"/>
      <c r="G9" s="209"/>
      <c r="R9">
        <v>2570</v>
      </c>
      <c r="S9">
        <v>0.36773</v>
      </c>
      <c r="T9" s="279">
        <f t="shared" si="0"/>
        <v>945.06610000000001</v>
      </c>
    </row>
    <row r="10" spans="2:20" x14ac:dyDescent="0.5">
      <c r="B10" s="209" t="s">
        <v>16</v>
      </c>
      <c r="C10" s="209" t="s">
        <v>20</v>
      </c>
      <c r="D10" s="209" t="s">
        <v>21</v>
      </c>
      <c r="E10" s="209" t="s">
        <v>17</v>
      </c>
      <c r="F10" s="209" t="s">
        <v>164</v>
      </c>
      <c r="G10" s="209"/>
      <c r="Q10" t="s">
        <v>3</v>
      </c>
      <c r="R10">
        <v>2610</v>
      </c>
      <c r="S10">
        <v>0.36773</v>
      </c>
      <c r="T10" s="279">
        <f t="shared" si="0"/>
        <v>959.77530000000002</v>
      </c>
    </row>
    <row r="11" spans="2:20" x14ac:dyDescent="0.5">
      <c r="R11">
        <v>710</v>
      </c>
      <c r="S11">
        <v>0.36773</v>
      </c>
      <c r="T11" s="279">
        <f t="shared" si="0"/>
        <v>261.0883</v>
      </c>
    </row>
    <row r="12" spans="2:20" x14ac:dyDescent="0.5">
      <c r="Q12" t="s">
        <v>9</v>
      </c>
      <c r="R12">
        <v>481</v>
      </c>
      <c r="S12">
        <v>0.36773</v>
      </c>
      <c r="T12" s="279">
        <f t="shared" si="0"/>
        <v>176.87813</v>
      </c>
    </row>
    <row r="13" spans="2:20" x14ac:dyDescent="0.5">
      <c r="B13" t="s">
        <v>175</v>
      </c>
      <c r="Q13" t="s">
        <v>9</v>
      </c>
      <c r="R13">
        <v>919</v>
      </c>
      <c r="S13">
        <v>0.36773</v>
      </c>
      <c r="T13" s="279">
        <f t="shared" si="0"/>
        <v>337.94387</v>
      </c>
    </row>
    <row r="14" spans="2:20" x14ac:dyDescent="0.5">
      <c r="Q14" t="s">
        <v>188</v>
      </c>
      <c r="R14">
        <v>9160</v>
      </c>
      <c r="S14">
        <v>0.36773</v>
      </c>
      <c r="T14" s="279">
        <f t="shared" si="0"/>
        <v>3368.4068000000002</v>
      </c>
    </row>
    <row r="15" spans="2:20" x14ac:dyDescent="0.5">
      <c r="B15" s="209" t="s">
        <v>0</v>
      </c>
      <c r="C15" s="209" t="s">
        <v>1</v>
      </c>
      <c r="D15" s="209" t="s">
        <v>2</v>
      </c>
      <c r="E15" s="209" t="s">
        <v>3</v>
      </c>
      <c r="F15" s="209" t="s">
        <v>4</v>
      </c>
      <c r="G15" s="209" t="s">
        <v>5</v>
      </c>
      <c r="Q15" t="s">
        <v>14</v>
      </c>
      <c r="R15">
        <v>79.599999999999994</v>
      </c>
      <c r="S15">
        <v>0.36773</v>
      </c>
      <c r="T15" s="279">
        <f t="shared" si="0"/>
        <v>29.271307999999998</v>
      </c>
    </row>
    <row r="16" spans="2:20" x14ac:dyDescent="0.5">
      <c r="B16" s="209" t="s">
        <v>28</v>
      </c>
      <c r="C16" s="209"/>
      <c r="D16" s="209"/>
      <c r="E16" s="209"/>
      <c r="F16" s="209"/>
      <c r="G16" s="209"/>
      <c r="Q16" t="s">
        <v>13</v>
      </c>
      <c r="R16">
        <v>74.8</v>
      </c>
      <c r="S16">
        <v>0.36773</v>
      </c>
      <c r="T16" s="279">
        <f t="shared" si="0"/>
        <v>27.506204</v>
      </c>
    </row>
    <row r="17" spans="2:20" x14ac:dyDescent="0.5">
      <c r="B17" s="209" t="s">
        <v>6</v>
      </c>
      <c r="C17" s="209" t="s">
        <v>7</v>
      </c>
      <c r="D17" s="209" t="s">
        <v>12</v>
      </c>
      <c r="E17" s="209" t="s">
        <v>13</v>
      </c>
      <c r="F17" s="209"/>
      <c r="G17" s="209"/>
      <c r="Q17" t="s">
        <v>12</v>
      </c>
      <c r="R17">
        <v>496</v>
      </c>
      <c r="S17">
        <v>0.36773</v>
      </c>
      <c r="T17" s="279">
        <f t="shared" si="0"/>
        <v>182.39408</v>
      </c>
    </row>
    <row r="18" spans="2:20" x14ac:dyDescent="0.5">
      <c r="B18" s="209" t="s">
        <v>14</v>
      </c>
      <c r="C18" s="209"/>
      <c r="D18" s="209"/>
      <c r="E18" s="209"/>
      <c r="F18" s="209"/>
      <c r="G18" s="209"/>
      <c r="Q18" t="s">
        <v>11</v>
      </c>
      <c r="R18">
        <v>47.2</v>
      </c>
      <c r="S18">
        <v>0.36773</v>
      </c>
      <c r="T18" s="279">
        <f t="shared" si="0"/>
        <v>17.356856000000001</v>
      </c>
    </row>
    <row r="19" spans="2:20" x14ac:dyDescent="0.5">
      <c r="B19" s="209" t="s">
        <v>9</v>
      </c>
      <c r="C19" s="209" t="s">
        <v>10</v>
      </c>
      <c r="D19" s="209" t="s">
        <v>15</v>
      </c>
      <c r="E19" s="209"/>
      <c r="F19" s="209"/>
      <c r="G19" s="209"/>
      <c r="Q19" t="s">
        <v>15</v>
      </c>
      <c r="R19">
        <v>7.4</v>
      </c>
      <c r="S19">
        <v>0.36773</v>
      </c>
      <c r="T19" s="279">
        <f t="shared" si="0"/>
        <v>2.7212020000000003</v>
      </c>
    </row>
    <row r="20" spans="2:20" x14ac:dyDescent="0.5">
      <c r="B20" s="209" t="s">
        <v>11</v>
      </c>
      <c r="C20" s="209"/>
      <c r="D20" s="209"/>
      <c r="E20" s="209"/>
      <c r="F20" s="209"/>
      <c r="G20" s="209"/>
      <c r="Q20" t="s">
        <v>10</v>
      </c>
      <c r="R20">
        <v>502</v>
      </c>
      <c r="S20">
        <v>0.36773</v>
      </c>
      <c r="T20" s="279">
        <f t="shared" si="0"/>
        <v>184.60046</v>
      </c>
    </row>
    <row r="21" spans="2:20" x14ac:dyDescent="0.5">
      <c r="B21" s="209" t="s">
        <v>8</v>
      </c>
      <c r="C21" s="209"/>
      <c r="D21" s="209"/>
      <c r="E21" s="209"/>
      <c r="F21" s="209"/>
      <c r="G21" s="209"/>
      <c r="T21" s="279"/>
    </row>
    <row r="22" spans="2:20" x14ac:dyDescent="0.5">
      <c r="B22" s="209" t="s">
        <v>16</v>
      </c>
      <c r="C22" s="209" t="s">
        <v>20</v>
      </c>
      <c r="D22" s="209" t="s">
        <v>18</v>
      </c>
      <c r="E22" s="209" t="s">
        <v>19</v>
      </c>
      <c r="F22" s="209" t="s">
        <v>27</v>
      </c>
      <c r="G22" s="209"/>
      <c r="T22" s="279"/>
    </row>
    <row r="23" spans="2:20" x14ac:dyDescent="0.5">
      <c r="B23" s="209" t="s">
        <v>22</v>
      </c>
      <c r="C23" s="209" t="s">
        <v>25</v>
      </c>
      <c r="D23" s="209" t="s">
        <v>24</v>
      </c>
      <c r="E23" s="209" t="s">
        <v>23</v>
      </c>
      <c r="F23" s="209" t="s">
        <v>85</v>
      </c>
      <c r="G23" s="209"/>
      <c r="T23" s="279"/>
    </row>
    <row r="24" spans="2:20" x14ac:dyDescent="0.5">
      <c r="T24" s="2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42A6-2140-44BA-A595-30307060B828}">
  <dimension ref="A1:BP73"/>
  <sheetViews>
    <sheetView view="pageBreakPreview" topLeftCell="A4" zoomScale="80" zoomScaleNormal="90" zoomScaleSheetLayoutView="80" workbookViewId="0">
      <selection activeCell="D4" sqref="D4:H4"/>
    </sheetView>
  </sheetViews>
  <sheetFormatPr defaultRowHeight="12.9" x14ac:dyDescent="0.5"/>
  <cols>
    <col min="1" max="1" width="2.41015625" style="1" customWidth="1"/>
    <col min="2" max="2" width="12" customWidth="1"/>
    <col min="3" max="3" width="10.76171875" customWidth="1"/>
    <col min="4" max="4" width="15.87890625" bestFit="1" customWidth="1"/>
    <col min="5" max="6" width="6.41015625" customWidth="1"/>
    <col min="7" max="20" width="8.41015625" customWidth="1"/>
    <col min="21" max="21" width="6.41015625" customWidth="1"/>
    <col min="22" max="22" width="0.87890625" style="1" customWidth="1"/>
    <col min="23" max="26" width="6.41015625" customWidth="1"/>
    <col min="27" max="27" width="8.234375" customWidth="1"/>
    <col min="28" max="28" width="6.41015625" customWidth="1"/>
    <col min="29" max="29" width="2.1171875" style="1" customWidth="1"/>
    <col min="30" max="68" width="8.87890625" style="1"/>
  </cols>
  <sheetData>
    <row r="1" spans="1:68" s="1" customFormat="1" x14ac:dyDescent="0.5"/>
    <row r="2" spans="1:68" s="1" customFormat="1" ht="26.4" customHeight="1" x14ac:dyDescent="0.85">
      <c r="B2" s="39" t="s">
        <v>79</v>
      </c>
    </row>
    <row r="3" spans="1:68" s="1" customFormat="1" ht="15.9" customHeight="1" x14ac:dyDescent="0.85">
      <c r="B3" s="39"/>
    </row>
    <row r="4" spans="1:68" s="1" customFormat="1" ht="15.6" customHeight="1" x14ac:dyDescent="0.5">
      <c r="B4" s="40" t="s">
        <v>57</v>
      </c>
      <c r="D4" s="338"/>
      <c r="E4" s="338"/>
      <c r="F4" s="338"/>
      <c r="G4" s="338"/>
      <c r="H4" s="338"/>
      <c r="I4" s="1" t="s">
        <v>61</v>
      </c>
      <c r="M4" s="338"/>
      <c r="N4" s="338"/>
      <c r="O4" s="338"/>
      <c r="P4" s="338"/>
      <c r="Q4" s="338"/>
      <c r="S4" s="1" t="s">
        <v>66</v>
      </c>
      <c r="U4" s="398"/>
      <c r="V4" s="398"/>
      <c r="W4" s="398"/>
      <c r="X4" s="398"/>
      <c r="Y4" s="398"/>
      <c r="Z4" s="398"/>
    </row>
    <row r="5" spans="1:68" s="1" customFormat="1" ht="15" customHeight="1" x14ac:dyDescent="0.5">
      <c r="B5" s="40" t="s">
        <v>58</v>
      </c>
      <c r="D5" s="338"/>
      <c r="E5" s="338"/>
      <c r="F5" s="338"/>
      <c r="G5" s="338"/>
      <c r="H5" s="338"/>
      <c r="I5" s="1" t="s">
        <v>62</v>
      </c>
      <c r="M5" s="338"/>
      <c r="N5" s="338"/>
      <c r="O5" s="338"/>
      <c r="P5" s="338"/>
      <c r="Q5" s="338"/>
      <c r="S5" s="1" t="s">
        <v>78</v>
      </c>
      <c r="U5" s="398"/>
      <c r="V5" s="398"/>
      <c r="W5" s="398"/>
      <c r="X5" s="398"/>
      <c r="Y5" s="398"/>
      <c r="Z5" s="398"/>
    </row>
    <row r="6" spans="1:68" s="1" customFormat="1" ht="15" customHeight="1" x14ac:dyDescent="0.5">
      <c r="B6" s="40" t="s">
        <v>77</v>
      </c>
      <c r="D6" s="338"/>
      <c r="E6" s="338"/>
      <c r="F6" s="338"/>
      <c r="G6" s="338"/>
      <c r="H6" s="338"/>
      <c r="I6" s="1" t="s">
        <v>63</v>
      </c>
      <c r="M6" s="338"/>
      <c r="N6" s="338"/>
      <c r="O6" s="338"/>
      <c r="P6" s="338"/>
      <c r="Q6" s="338"/>
      <c r="S6" s="1" t="s">
        <v>67</v>
      </c>
      <c r="U6" s="398"/>
      <c r="V6" s="398"/>
      <c r="W6" s="398"/>
      <c r="X6" s="398"/>
      <c r="Y6" s="398"/>
      <c r="Z6" s="398"/>
    </row>
    <row r="7" spans="1:68" s="1" customFormat="1" ht="15" customHeight="1" x14ac:dyDescent="0.5">
      <c r="B7" s="40" t="s">
        <v>59</v>
      </c>
      <c r="D7" s="338"/>
      <c r="E7" s="338"/>
      <c r="F7" s="338"/>
      <c r="G7" s="338"/>
      <c r="H7" s="338"/>
      <c r="I7" s="1" t="s">
        <v>64</v>
      </c>
      <c r="M7" s="338"/>
      <c r="N7" s="338"/>
      <c r="O7" s="338"/>
      <c r="P7" s="338"/>
      <c r="Q7" s="338"/>
      <c r="S7" s="1" t="s">
        <v>72</v>
      </c>
      <c r="U7" s="398"/>
      <c r="V7" s="398"/>
      <c r="W7" s="398"/>
      <c r="X7" s="398"/>
      <c r="Y7" s="398"/>
      <c r="Z7" s="398"/>
    </row>
    <row r="8" spans="1:68" s="1" customFormat="1" ht="15" customHeight="1" x14ac:dyDescent="0.5">
      <c r="B8" s="40" t="s">
        <v>60</v>
      </c>
      <c r="D8" s="338"/>
      <c r="E8" s="338"/>
      <c r="F8" s="338"/>
      <c r="G8" s="338"/>
      <c r="H8" s="338"/>
      <c r="I8" s="1" t="s">
        <v>65</v>
      </c>
      <c r="M8" s="338"/>
      <c r="N8" s="338"/>
      <c r="O8" s="338"/>
      <c r="P8" s="338"/>
      <c r="Q8" s="338"/>
    </row>
    <row r="9" spans="1:68" s="1" customFormat="1" ht="15" customHeight="1" thickBot="1" x14ac:dyDescent="0.55000000000000004">
      <c r="B9" s="40"/>
      <c r="D9" s="41"/>
      <c r="E9" s="41"/>
      <c r="F9" s="41"/>
      <c r="G9" s="41"/>
      <c r="H9" s="41"/>
      <c r="M9" s="41"/>
      <c r="N9" s="41"/>
      <c r="O9" s="41"/>
      <c r="P9" s="41"/>
      <c r="Q9" s="41"/>
    </row>
    <row r="10" spans="1:68" s="42" customFormat="1" ht="14.4" customHeight="1" thickBot="1" x14ac:dyDescent="0.45">
      <c r="E10" s="410">
        <v>1</v>
      </c>
      <c r="F10" s="411"/>
      <c r="G10" s="412">
        <v>2</v>
      </c>
      <c r="H10" s="412"/>
      <c r="I10" s="412"/>
      <c r="J10" s="412"/>
      <c r="K10" s="53">
        <v>3</v>
      </c>
      <c r="L10" s="413">
        <v>4</v>
      </c>
      <c r="M10" s="413"/>
      <c r="N10" s="413"/>
      <c r="O10" s="413"/>
      <c r="P10" s="54">
        <v>5</v>
      </c>
      <c r="Q10" s="414">
        <v>6</v>
      </c>
      <c r="R10" s="414"/>
      <c r="S10" s="414"/>
      <c r="T10" s="55">
        <v>7</v>
      </c>
      <c r="U10" s="56">
        <v>8</v>
      </c>
      <c r="W10" s="415">
        <v>9</v>
      </c>
      <c r="X10" s="416"/>
      <c r="Y10" s="416"/>
      <c r="Z10" s="417"/>
    </row>
    <row r="11" spans="1:68" x14ac:dyDescent="0.5">
      <c r="B11" s="9" t="s">
        <v>26</v>
      </c>
      <c r="C11" s="20"/>
      <c r="D11" s="10" t="s">
        <v>54</v>
      </c>
      <c r="E11" s="43" t="s">
        <v>0</v>
      </c>
      <c r="F11" s="43" t="s">
        <v>1</v>
      </c>
      <c r="G11" s="44" t="s">
        <v>2</v>
      </c>
      <c r="H11" s="44" t="s">
        <v>3</v>
      </c>
      <c r="I11" s="44" t="s">
        <v>4</v>
      </c>
      <c r="J11" s="44" t="s">
        <v>5</v>
      </c>
      <c r="K11" s="45" t="s">
        <v>28</v>
      </c>
      <c r="L11" s="46" t="s">
        <v>6</v>
      </c>
      <c r="M11" s="46" t="s">
        <v>7</v>
      </c>
      <c r="N11" s="46" t="s">
        <v>12</v>
      </c>
      <c r="O11" s="46" t="s">
        <v>13</v>
      </c>
      <c r="P11" s="47" t="s">
        <v>14</v>
      </c>
      <c r="Q11" s="48" t="s">
        <v>9</v>
      </c>
      <c r="R11" s="48" t="s">
        <v>10</v>
      </c>
      <c r="S11" s="48" t="s">
        <v>15</v>
      </c>
      <c r="T11" s="49" t="s">
        <v>11</v>
      </c>
      <c r="U11" s="50" t="s">
        <v>8</v>
      </c>
      <c r="W11" s="59" t="s">
        <v>16</v>
      </c>
      <c r="X11" s="60" t="s">
        <v>20</v>
      </c>
      <c r="Y11" s="60" t="s">
        <v>21</v>
      </c>
      <c r="Z11" s="61" t="s">
        <v>17</v>
      </c>
      <c r="AA11" s="1"/>
      <c r="AB11" s="1"/>
    </row>
    <row r="12" spans="1:68" s="2" customFormat="1" ht="13.8" customHeight="1" x14ac:dyDescent="0.5">
      <c r="A12" s="1"/>
      <c r="B12" s="329" t="s">
        <v>80</v>
      </c>
      <c r="C12" s="399" t="s">
        <v>53</v>
      </c>
      <c r="D12" s="3" t="s">
        <v>29</v>
      </c>
      <c r="E12" s="80"/>
      <c r="F12" s="80"/>
      <c r="G12" s="80"/>
      <c r="H12" s="80"/>
      <c r="I12" s="62"/>
      <c r="J12" s="62"/>
      <c r="K12" s="402"/>
      <c r="L12" s="62"/>
      <c r="M12" s="62"/>
      <c r="N12" s="82"/>
      <c r="O12" s="82"/>
      <c r="P12" s="82"/>
      <c r="Q12" s="80"/>
      <c r="R12" s="80"/>
      <c r="S12" s="62"/>
      <c r="T12" s="82"/>
      <c r="U12" s="83"/>
      <c r="V12" s="1"/>
      <c r="W12" s="57"/>
      <c r="X12" s="8"/>
      <c r="Y12" s="8"/>
      <c r="Z12" s="7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2" customFormat="1" ht="13.8" hidden="1" customHeight="1" x14ac:dyDescent="0.5">
      <c r="A13" s="1"/>
      <c r="B13" s="329"/>
      <c r="C13" s="400"/>
      <c r="D13" s="3" t="s">
        <v>31</v>
      </c>
      <c r="E13" s="80">
        <v>30</v>
      </c>
      <c r="F13" s="80">
        <v>61</v>
      </c>
      <c r="G13" s="80"/>
      <c r="H13" s="80"/>
      <c r="I13" s="38"/>
      <c r="J13" s="38"/>
      <c r="K13" s="403"/>
      <c r="L13" s="38"/>
      <c r="M13" s="38"/>
      <c r="N13" s="80"/>
      <c r="O13" s="80"/>
      <c r="P13" s="80"/>
      <c r="Q13" s="80"/>
      <c r="R13" s="80"/>
      <c r="S13" s="37"/>
      <c r="T13" s="80"/>
      <c r="U13" s="84"/>
      <c r="V13" s="1"/>
      <c r="W13" s="71"/>
      <c r="X13" s="72"/>
      <c r="Y13" s="72"/>
      <c r="Z13" s="7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2" customFormat="1" ht="13.8" hidden="1" customHeight="1" x14ac:dyDescent="0.5">
      <c r="A14" s="1"/>
      <c r="B14" s="329"/>
      <c r="C14" s="400"/>
      <c r="D14" s="3" t="s">
        <v>30</v>
      </c>
      <c r="E14" s="80">
        <f>+E12*E13</f>
        <v>0</v>
      </c>
      <c r="F14" s="80">
        <f t="shared" ref="F14" si="0">+F12*F13</f>
        <v>0</v>
      </c>
      <c r="G14" s="80"/>
      <c r="H14" s="80"/>
      <c r="I14" s="37"/>
      <c r="J14" s="37"/>
      <c r="K14" s="403"/>
      <c r="L14" s="37"/>
      <c r="M14" s="37"/>
      <c r="N14" s="80"/>
      <c r="O14" s="80"/>
      <c r="P14" s="80"/>
      <c r="Q14" s="80"/>
      <c r="R14" s="80"/>
      <c r="S14" s="37"/>
      <c r="T14" s="80"/>
      <c r="U14" s="80"/>
      <c r="V14" s="1"/>
      <c r="W14" s="71"/>
      <c r="X14" s="72"/>
      <c r="Y14" s="72"/>
      <c r="Z14" s="70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2" customFormat="1" ht="13.2" thickBot="1" x14ac:dyDescent="0.55000000000000004">
      <c r="A15" s="1"/>
      <c r="B15" s="330"/>
      <c r="C15" s="401"/>
      <c r="D15" s="17" t="s">
        <v>30</v>
      </c>
      <c r="E15" s="81"/>
      <c r="F15" s="81"/>
      <c r="G15" s="81"/>
      <c r="H15" s="81"/>
      <c r="I15" s="81"/>
      <c r="J15" s="81"/>
      <c r="K15" s="404"/>
      <c r="L15" s="81"/>
      <c r="M15" s="81"/>
      <c r="N15" s="81"/>
      <c r="O15" s="81"/>
      <c r="P15" s="81"/>
      <c r="Q15" s="81"/>
      <c r="R15" s="81"/>
      <c r="S15" s="81"/>
      <c r="T15" s="81"/>
      <c r="U15" s="85"/>
      <c r="V15" s="1"/>
      <c r="W15" s="57"/>
      <c r="X15" s="8"/>
      <c r="Y15" s="8"/>
      <c r="Z15" s="7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2" customFormat="1" ht="3.6" customHeight="1" thickBot="1" x14ac:dyDescent="0.55000000000000004">
      <c r="A16" s="1"/>
      <c r="B16" s="91"/>
      <c r="C16" s="92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1"/>
      <c r="W16" s="57"/>
      <c r="X16" s="8"/>
      <c r="Y16" s="8"/>
      <c r="Z16" s="70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2" customFormat="1" ht="13.2" thickBot="1" x14ac:dyDescent="0.55000000000000004">
      <c r="A17" s="1"/>
      <c r="B17" s="21" t="s">
        <v>55</v>
      </c>
      <c r="C17" s="22"/>
      <c r="D17" s="17" t="s">
        <v>35</v>
      </c>
      <c r="E17" s="23">
        <f>+E14+E15</f>
        <v>0</v>
      </c>
      <c r="F17" s="23">
        <f t="shared" ref="F17:J17" si="1">+F14+F15</f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4">
        <f>+K12</f>
        <v>0</v>
      </c>
      <c r="L17" s="23">
        <f>+L14+L15</f>
        <v>0</v>
      </c>
      <c r="M17" s="23">
        <f t="shared" ref="M17:T17" si="2">+M14+M15</f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>+U14+U15</f>
        <v>0</v>
      </c>
      <c r="V17" s="1"/>
      <c r="W17" s="86"/>
      <c r="X17" s="81"/>
      <c r="Y17" s="81"/>
      <c r="Z17" s="8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42" customFormat="1" ht="13.2" customHeight="1" thickBot="1" x14ac:dyDescent="0.45"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W18" s="409"/>
      <c r="X18" s="409"/>
      <c r="Y18" s="409"/>
      <c r="Z18" s="409"/>
    </row>
    <row r="19" spans="1:68" x14ac:dyDescent="0.5">
      <c r="B19" s="9" t="s">
        <v>26</v>
      </c>
      <c r="C19" s="20"/>
      <c r="D19" s="10" t="s">
        <v>54</v>
      </c>
      <c r="E19" s="64" t="s">
        <v>0</v>
      </c>
      <c r="F19" s="64" t="s">
        <v>1</v>
      </c>
      <c r="G19" s="11" t="s">
        <v>2</v>
      </c>
      <c r="H19" s="11" t="s">
        <v>3</v>
      </c>
      <c r="I19" s="11" t="s">
        <v>4</v>
      </c>
      <c r="J19" s="11" t="s">
        <v>5</v>
      </c>
      <c r="K19" s="65" t="s">
        <v>28</v>
      </c>
      <c r="L19" s="12" t="s">
        <v>6</v>
      </c>
      <c r="M19" s="12" t="s">
        <v>7</v>
      </c>
      <c r="N19" s="12" t="s">
        <v>12</v>
      </c>
      <c r="O19" s="12" t="s">
        <v>13</v>
      </c>
      <c r="P19" s="13" t="s">
        <v>14</v>
      </c>
      <c r="Q19" s="14" t="s">
        <v>9</v>
      </c>
      <c r="R19" s="14" t="s">
        <v>10</v>
      </c>
      <c r="S19" s="14" t="s">
        <v>15</v>
      </c>
      <c r="T19" s="15" t="s">
        <v>11</v>
      </c>
      <c r="U19" s="16" t="s">
        <v>8</v>
      </c>
      <c r="W19" s="67" t="s">
        <v>16</v>
      </c>
      <c r="X19" s="68" t="s">
        <v>20</v>
      </c>
      <c r="Y19" s="68" t="s">
        <v>21</v>
      </c>
      <c r="Z19" s="69" t="s">
        <v>17</v>
      </c>
      <c r="AA19" s="1"/>
      <c r="AB19" s="1"/>
    </row>
    <row r="20" spans="1:68" s="2" customFormat="1" ht="13.8" customHeight="1" x14ac:dyDescent="0.5">
      <c r="A20" s="1"/>
      <c r="B20" s="329" t="s">
        <v>81</v>
      </c>
      <c r="C20" s="399" t="s">
        <v>53</v>
      </c>
      <c r="D20" s="3" t="s">
        <v>29</v>
      </c>
      <c r="E20" s="80"/>
      <c r="F20" s="80"/>
      <c r="G20" s="80"/>
      <c r="H20" s="80"/>
      <c r="I20" s="62"/>
      <c r="J20" s="62"/>
      <c r="K20" s="402"/>
      <c r="L20" s="62"/>
      <c r="M20" s="62"/>
      <c r="N20" s="82"/>
      <c r="O20" s="82"/>
      <c r="P20" s="82"/>
      <c r="Q20" s="80"/>
      <c r="R20" s="80"/>
      <c r="S20" s="62"/>
      <c r="T20" s="82"/>
      <c r="U20" s="83"/>
      <c r="V20" s="1"/>
      <c r="W20" s="57"/>
      <c r="X20" s="8"/>
      <c r="Y20" s="8"/>
      <c r="Z20" s="70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2" customFormat="1" ht="13.8" hidden="1" customHeight="1" x14ac:dyDescent="0.5">
      <c r="A21" s="1"/>
      <c r="B21" s="329"/>
      <c r="C21" s="400"/>
      <c r="D21" s="3" t="s">
        <v>31</v>
      </c>
      <c r="E21" s="80">
        <v>30</v>
      </c>
      <c r="F21" s="80"/>
      <c r="G21" s="80"/>
      <c r="H21" s="80"/>
      <c r="I21" s="38"/>
      <c r="J21" s="38"/>
      <c r="K21" s="403"/>
      <c r="L21" s="38"/>
      <c r="M21" s="38"/>
      <c r="N21" s="80"/>
      <c r="O21" s="80"/>
      <c r="P21" s="80"/>
      <c r="Q21" s="80"/>
      <c r="R21" s="80"/>
      <c r="S21" s="37"/>
      <c r="T21" s="80"/>
      <c r="U21" s="84"/>
      <c r="V21" s="1"/>
      <c r="W21" s="71"/>
      <c r="X21" s="72"/>
      <c r="Y21" s="72"/>
      <c r="Z21" s="70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2" customFormat="1" ht="13.8" hidden="1" customHeight="1" x14ac:dyDescent="0.5">
      <c r="A22" s="1"/>
      <c r="B22" s="329"/>
      <c r="C22" s="400"/>
      <c r="D22" s="3" t="s">
        <v>30</v>
      </c>
      <c r="E22" s="80">
        <f>+E20*E21</f>
        <v>0</v>
      </c>
      <c r="F22" s="80"/>
      <c r="G22" s="80"/>
      <c r="H22" s="80"/>
      <c r="I22" s="37"/>
      <c r="J22" s="37"/>
      <c r="K22" s="403"/>
      <c r="L22" s="37"/>
      <c r="M22" s="37"/>
      <c r="N22" s="80"/>
      <c r="O22" s="80"/>
      <c r="P22" s="80"/>
      <c r="Q22" s="80"/>
      <c r="R22" s="80"/>
      <c r="S22" s="37"/>
      <c r="T22" s="80"/>
      <c r="U22" s="80"/>
      <c r="V22" s="1"/>
      <c r="W22" s="71"/>
      <c r="X22" s="72"/>
      <c r="Y22" s="72"/>
      <c r="Z22" s="7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2" customFormat="1" ht="13.2" thickBot="1" x14ac:dyDescent="0.55000000000000004">
      <c r="A23" s="1"/>
      <c r="B23" s="330"/>
      <c r="C23" s="401"/>
      <c r="D23" s="17" t="s">
        <v>30</v>
      </c>
      <c r="E23" s="81"/>
      <c r="F23" s="81"/>
      <c r="G23" s="81"/>
      <c r="H23" s="81"/>
      <c r="I23" s="81"/>
      <c r="J23" s="81"/>
      <c r="K23" s="404"/>
      <c r="L23" s="81"/>
      <c r="M23" s="81"/>
      <c r="N23" s="81"/>
      <c r="O23" s="81"/>
      <c r="P23" s="81"/>
      <c r="Q23" s="81"/>
      <c r="R23" s="81"/>
      <c r="S23" s="81"/>
      <c r="T23" s="81"/>
      <c r="U23" s="85"/>
      <c r="V23" s="1"/>
      <c r="W23" s="57"/>
      <c r="X23" s="8"/>
      <c r="Y23" s="8"/>
      <c r="Z23" s="7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2" customFormat="1" ht="3.6" customHeight="1" thickBot="1" x14ac:dyDescent="0.55000000000000004">
      <c r="A24" s="1"/>
      <c r="B24" s="91"/>
      <c r="C24" s="92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1"/>
      <c r="W24" s="57"/>
      <c r="X24" s="8"/>
      <c r="Y24" s="8"/>
      <c r="Z24" s="7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2" customFormat="1" ht="13.2" thickBot="1" x14ac:dyDescent="0.55000000000000004">
      <c r="A25" s="1"/>
      <c r="B25" s="21" t="s">
        <v>55</v>
      </c>
      <c r="C25" s="22"/>
      <c r="D25" s="17" t="s">
        <v>35</v>
      </c>
      <c r="E25" s="23">
        <f>+E22+E23</f>
        <v>0</v>
      </c>
      <c r="F25" s="23">
        <f t="shared" ref="F25:J25" si="3">+F22+F23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4">
        <f>+K20</f>
        <v>0</v>
      </c>
      <c r="L25" s="23">
        <f>+L22+L23</f>
        <v>0</v>
      </c>
      <c r="M25" s="23">
        <f t="shared" ref="M25:U25" si="4">+M22+M23</f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4"/>
        <v>0</v>
      </c>
      <c r="T25" s="23">
        <f t="shared" si="4"/>
        <v>0</v>
      </c>
      <c r="U25" s="66">
        <f t="shared" si="4"/>
        <v>0</v>
      </c>
      <c r="V25" s="1"/>
      <c r="W25" s="86"/>
      <c r="X25" s="81"/>
      <c r="Y25" s="81"/>
      <c r="Z25" s="8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8" customFormat="1" ht="13.2" thickBot="1" x14ac:dyDescent="0.55000000000000004">
      <c r="B26" s="63"/>
      <c r="C26" s="63"/>
    </row>
    <row r="27" spans="1:68" s="8" customFormat="1" x14ac:dyDescent="0.5">
      <c r="B27" s="27" t="s">
        <v>26</v>
      </c>
      <c r="C27" s="28"/>
      <c r="D27" s="29"/>
      <c r="E27" s="30"/>
      <c r="F27" s="30"/>
      <c r="G27" s="11" t="s">
        <v>2</v>
      </c>
      <c r="H27" s="11" t="s">
        <v>3</v>
      </c>
      <c r="I27" s="11" t="s">
        <v>4</v>
      </c>
      <c r="J27" s="11" t="s">
        <v>5</v>
      </c>
      <c r="K27" s="30"/>
      <c r="L27" s="12" t="s">
        <v>6</v>
      </c>
      <c r="M27" s="12" t="s">
        <v>7</v>
      </c>
      <c r="N27" s="12" t="s">
        <v>12</v>
      </c>
      <c r="O27" s="12" t="s">
        <v>13</v>
      </c>
      <c r="P27" s="13" t="s">
        <v>14</v>
      </c>
      <c r="Q27" s="14" t="s">
        <v>9</v>
      </c>
      <c r="R27" s="14" t="s">
        <v>10</v>
      </c>
      <c r="S27" s="14" t="s">
        <v>15</v>
      </c>
      <c r="T27" s="31" t="s">
        <v>11</v>
      </c>
      <c r="W27" s="35"/>
      <c r="X27" s="35"/>
      <c r="Y27" s="35"/>
      <c r="Z27" s="35"/>
    </row>
    <row r="28" spans="1:68" ht="17.399999999999999" customHeight="1" thickBot="1" x14ac:dyDescent="0.55000000000000004">
      <c r="B28" s="405" t="s">
        <v>32</v>
      </c>
      <c r="C28" s="406"/>
      <c r="D28" s="406"/>
      <c r="E28" s="26"/>
      <c r="F28" s="26"/>
      <c r="G28" s="73">
        <f>+G25-G17</f>
        <v>0</v>
      </c>
      <c r="H28" s="73">
        <f t="shared" ref="H28:J28" si="5">+H25-H17</f>
        <v>0</v>
      </c>
      <c r="I28" s="73">
        <f t="shared" si="5"/>
        <v>0</v>
      </c>
      <c r="J28" s="73">
        <f t="shared" si="5"/>
        <v>0</v>
      </c>
      <c r="K28" s="32"/>
      <c r="L28" s="73">
        <f>+L25-L17</f>
        <v>0</v>
      </c>
      <c r="M28" s="73">
        <f t="shared" ref="M28:T28" si="6">+M25-M17</f>
        <v>0</v>
      </c>
      <c r="N28" s="73">
        <f t="shared" si="6"/>
        <v>0</v>
      </c>
      <c r="O28" s="73">
        <f t="shared" si="6"/>
        <v>0</v>
      </c>
      <c r="P28" s="73">
        <f t="shared" si="6"/>
        <v>0</v>
      </c>
      <c r="Q28" s="73">
        <f t="shared" si="6"/>
        <v>0</v>
      </c>
      <c r="R28" s="73">
        <f t="shared" si="6"/>
        <v>0</v>
      </c>
      <c r="S28" s="73">
        <f t="shared" si="6"/>
        <v>0</v>
      </c>
      <c r="T28" s="74">
        <f t="shared" si="6"/>
        <v>0</v>
      </c>
      <c r="U28" s="19"/>
      <c r="W28" s="96"/>
      <c r="X28" s="96"/>
      <c r="Y28" s="96"/>
      <c r="Z28" s="96"/>
      <c r="AA28" s="1"/>
      <c r="AB28" s="1"/>
    </row>
    <row r="29" spans="1:68" s="1" customFormat="1" ht="9.6" customHeight="1" x14ac:dyDescent="0.5">
      <c r="B29" s="34"/>
      <c r="C29" s="34"/>
      <c r="D29" s="34"/>
      <c r="E29" s="8"/>
      <c r="F29" s="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W29" s="8"/>
      <c r="X29" s="8"/>
      <c r="Y29" s="8"/>
      <c r="Z29" s="8"/>
    </row>
    <row r="30" spans="1:68" s="1" customFormat="1" x14ac:dyDescent="0.5">
      <c r="B30" s="5" t="s">
        <v>56</v>
      </c>
    </row>
    <row r="31" spans="1:68" s="1" customFormat="1" x14ac:dyDescent="0.5">
      <c r="D31" s="1" t="s">
        <v>33</v>
      </c>
      <c r="E31" s="4">
        <f>(IF(E23&gt;F23,E23,F23)+((G23*2.5)+(H23*4.1)))/200</f>
        <v>0</v>
      </c>
      <c r="F31" s="1" t="s">
        <v>30</v>
      </c>
      <c r="I31" s="1" t="s">
        <v>70</v>
      </c>
      <c r="K31" s="321" t="s">
        <v>84</v>
      </c>
      <c r="L31" s="321"/>
      <c r="M31" s="321"/>
      <c r="N31" s="1" t="s">
        <v>68</v>
      </c>
      <c r="O31" s="322"/>
      <c r="P31" s="321"/>
      <c r="Q31" s="321"/>
      <c r="R31" s="1" t="s">
        <v>69</v>
      </c>
      <c r="S31" s="321"/>
      <c r="T31" s="321"/>
      <c r="U31" s="321"/>
    </row>
    <row r="32" spans="1:68" s="1" customFormat="1" ht="18.3" x14ac:dyDescent="0.7">
      <c r="D32" s="1" t="s">
        <v>34</v>
      </c>
      <c r="E32" s="4">
        <f>+K17*0.25</f>
        <v>0</v>
      </c>
      <c r="F32" s="1" t="s">
        <v>30</v>
      </c>
      <c r="X32" s="58"/>
    </row>
    <row r="33" spans="2:24" s="1" customFormat="1" ht="5.4" customHeight="1" x14ac:dyDescent="0.5">
      <c r="E33" s="8"/>
    </row>
    <row r="34" spans="2:24" s="1" customFormat="1" x14ac:dyDescent="0.5">
      <c r="B34" s="5" t="s">
        <v>82</v>
      </c>
      <c r="E34" s="8"/>
    </row>
    <row r="35" spans="2:24" s="1" customFormat="1" ht="25.8" customHeight="1" x14ac:dyDescent="0.5"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</row>
    <row r="36" spans="2:24" s="1" customFormat="1" ht="25.8" customHeight="1" x14ac:dyDescent="0.7"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X36" s="58" t="s">
        <v>73</v>
      </c>
    </row>
    <row r="37" spans="2:24" s="1" customFormat="1" x14ac:dyDescent="0.5"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X37" s="1" t="s">
        <v>74</v>
      </c>
    </row>
    <row r="38" spans="2:24" s="1" customFormat="1" x14ac:dyDescent="0.5">
      <c r="B38" s="5" t="s">
        <v>83</v>
      </c>
      <c r="X38" s="1" t="s">
        <v>75</v>
      </c>
    </row>
    <row r="39" spans="2:24" s="1" customFormat="1" x14ac:dyDescent="0.5"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X39" s="1" t="s">
        <v>76</v>
      </c>
    </row>
    <row r="40" spans="2:24" s="1" customFormat="1" x14ac:dyDescent="0.5"/>
    <row r="41" spans="2:24" s="1" customFormat="1" x14ac:dyDescent="0.5"/>
    <row r="42" spans="2:24" s="1" customFormat="1" x14ac:dyDescent="0.5">
      <c r="B42" s="5" t="s">
        <v>36</v>
      </c>
      <c r="C42" s="5"/>
    </row>
    <row r="43" spans="2:24" s="1" customFormat="1" x14ac:dyDescent="0.5">
      <c r="B43" s="1">
        <v>1</v>
      </c>
      <c r="C43" s="6" t="s">
        <v>37</v>
      </c>
    </row>
    <row r="44" spans="2:24" s="1" customFormat="1" x14ac:dyDescent="0.5">
      <c r="B44" s="1">
        <v>2</v>
      </c>
      <c r="C44" s="6" t="s">
        <v>38</v>
      </c>
    </row>
    <row r="45" spans="2:24" s="1" customFormat="1" x14ac:dyDescent="0.5">
      <c r="B45" s="7" t="s">
        <v>39</v>
      </c>
      <c r="C45" s="6" t="s">
        <v>40</v>
      </c>
    </row>
    <row r="46" spans="2:24" s="1" customFormat="1" x14ac:dyDescent="0.5">
      <c r="B46" s="7"/>
      <c r="C46" s="6" t="s">
        <v>41</v>
      </c>
    </row>
    <row r="47" spans="2:24" s="1" customFormat="1" x14ac:dyDescent="0.5">
      <c r="B47" s="7"/>
      <c r="C47" s="6" t="s">
        <v>42</v>
      </c>
    </row>
    <row r="48" spans="2:24" s="1" customFormat="1" x14ac:dyDescent="0.5">
      <c r="B48" s="1">
        <v>3</v>
      </c>
      <c r="C48" s="6" t="s">
        <v>43</v>
      </c>
    </row>
    <row r="49" spans="2:3" s="1" customFormat="1" x14ac:dyDescent="0.5">
      <c r="B49" s="1">
        <v>4</v>
      </c>
      <c r="C49" s="6" t="s">
        <v>44</v>
      </c>
    </row>
    <row r="50" spans="2:3" s="1" customFormat="1" x14ac:dyDescent="0.5">
      <c r="C50" s="6" t="s">
        <v>45</v>
      </c>
    </row>
    <row r="51" spans="2:3" s="1" customFormat="1" x14ac:dyDescent="0.5">
      <c r="C51" s="6" t="s">
        <v>46</v>
      </c>
    </row>
    <row r="52" spans="2:3" s="1" customFormat="1" x14ac:dyDescent="0.5">
      <c r="B52" s="1">
        <v>5</v>
      </c>
      <c r="C52" s="6" t="s">
        <v>47</v>
      </c>
    </row>
    <row r="53" spans="2:3" s="1" customFormat="1" x14ac:dyDescent="0.5">
      <c r="B53" s="1">
        <v>6</v>
      </c>
      <c r="C53" s="6" t="s">
        <v>48</v>
      </c>
    </row>
    <row r="54" spans="2:3" s="1" customFormat="1" x14ac:dyDescent="0.5">
      <c r="C54" s="6" t="s">
        <v>49</v>
      </c>
    </row>
    <row r="55" spans="2:3" s="1" customFormat="1" x14ac:dyDescent="0.5">
      <c r="B55" s="1">
        <v>6</v>
      </c>
      <c r="C55" s="6" t="s">
        <v>50</v>
      </c>
    </row>
    <row r="56" spans="2:3" s="1" customFormat="1" x14ac:dyDescent="0.5">
      <c r="B56" s="1">
        <v>7</v>
      </c>
      <c r="C56" s="1" t="s">
        <v>51</v>
      </c>
    </row>
    <row r="57" spans="2:3" s="1" customFormat="1" x14ac:dyDescent="0.5">
      <c r="B57" s="1">
        <v>8</v>
      </c>
      <c r="C57" s="6" t="s">
        <v>52</v>
      </c>
    </row>
    <row r="58" spans="2:3" s="1" customFormat="1" x14ac:dyDescent="0.5"/>
    <row r="59" spans="2:3" s="1" customFormat="1" x14ac:dyDescent="0.5"/>
    <row r="60" spans="2:3" s="1" customFormat="1" x14ac:dyDescent="0.5"/>
    <row r="61" spans="2:3" s="1" customFormat="1" x14ac:dyDescent="0.5"/>
    <row r="62" spans="2:3" s="1" customFormat="1" x14ac:dyDescent="0.5"/>
    <row r="63" spans="2:3" s="1" customFormat="1" x14ac:dyDescent="0.5"/>
    <row r="64" spans="2:3" s="1" customFormat="1" x14ac:dyDescent="0.5"/>
    <row r="65" s="1" customFormat="1" x14ac:dyDescent="0.5"/>
    <row r="66" s="1" customFormat="1" x14ac:dyDescent="0.5"/>
    <row r="67" s="1" customFormat="1" x14ac:dyDescent="0.5"/>
    <row r="68" s="1" customFormat="1" x14ac:dyDescent="0.5"/>
    <row r="69" s="1" customFormat="1" x14ac:dyDescent="0.5"/>
    <row r="70" s="1" customFormat="1" x14ac:dyDescent="0.5"/>
    <row r="71" s="1" customFormat="1" x14ac:dyDescent="0.5"/>
    <row r="72" s="1" customFormat="1" x14ac:dyDescent="0.5"/>
    <row r="73" s="1" customFormat="1" x14ac:dyDescent="0.5"/>
  </sheetData>
  <sheetProtection sheet="1" objects="1" scenarios="1" selectLockedCells="1"/>
  <mergeCells count="34">
    <mergeCell ref="W18:Z18"/>
    <mergeCell ref="E10:F10"/>
    <mergeCell ref="G10:J10"/>
    <mergeCell ref="L10:O10"/>
    <mergeCell ref="Q10:S10"/>
    <mergeCell ref="W10:Z10"/>
    <mergeCell ref="C39:U39"/>
    <mergeCell ref="C35:U35"/>
    <mergeCell ref="C36:U36"/>
    <mergeCell ref="C37:U37"/>
    <mergeCell ref="O31:Q31"/>
    <mergeCell ref="S31:U31"/>
    <mergeCell ref="B20:B23"/>
    <mergeCell ref="C20:C23"/>
    <mergeCell ref="K20:K23"/>
    <mergeCell ref="B28:D28"/>
    <mergeCell ref="K31:M31"/>
    <mergeCell ref="B12:B15"/>
    <mergeCell ref="C12:C15"/>
    <mergeCell ref="K12:K15"/>
    <mergeCell ref="D6:H6"/>
    <mergeCell ref="M6:Q6"/>
    <mergeCell ref="D7:H7"/>
    <mergeCell ref="M7:Q7"/>
    <mergeCell ref="D8:H8"/>
    <mergeCell ref="M8:Q8"/>
    <mergeCell ref="U6:Z6"/>
    <mergeCell ref="U7:Z7"/>
    <mergeCell ref="D4:H4"/>
    <mergeCell ref="M4:Q4"/>
    <mergeCell ref="D5:H5"/>
    <mergeCell ref="M5:Q5"/>
    <mergeCell ref="U4:Z4"/>
    <mergeCell ref="U5:Z5"/>
  </mergeCells>
  <phoneticPr fontId="11" type="noConversion"/>
  <pageMargins left="0.7" right="0.7" top="0.75" bottom="0.75" header="0.3" footer="0.3"/>
  <pageSetup scale="47" orientation="landscape" verticalDpi="0" r:id="rId1"/>
  <headerFooter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Complete Cycle Analyses</vt:lpstr>
      <vt:lpstr>Sheet1</vt:lpstr>
      <vt:lpstr>Sheet2</vt:lpstr>
      <vt:lpstr>In-Out Comparison</vt:lpstr>
      <vt:lpstr>'Complete Cycle Analyses'!Print_Area</vt:lpstr>
      <vt:lpstr>'In-Out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2020-12-02T23:03:49Z</cp:lastPrinted>
  <dcterms:created xsi:type="dcterms:W3CDTF">2020-02-14T00:27:23Z</dcterms:created>
  <dcterms:modified xsi:type="dcterms:W3CDTF">2021-01-05T18:51:57Z</dcterms:modified>
</cp:coreProperties>
</file>