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"/>
    </mc:Choice>
  </mc:AlternateContent>
  <xr:revisionPtr revIDLastSave="0" documentId="13_ncr:1_{C2EA1B48-A386-4C06-8158-8CD396E7F707}" xr6:coauthVersionLast="46" xr6:coauthVersionMax="46" xr10:uidLastSave="{00000000-0000-0000-0000-000000000000}"/>
  <bookViews>
    <workbookView xWindow="-96" yWindow="-96" windowWidth="23232" windowHeight="12552" xr2:uid="{54E9D63C-55B2-41E4-9B26-220D9AF9D558}"/>
  </bookViews>
  <sheets>
    <sheet name="Complete Cycle Analyses" sheetId="1" r:id="rId1"/>
    <sheet name="Sheet1" sheetId="3" state="hidden" r:id="rId2"/>
    <sheet name="Sheet2" sheetId="4" state="hidden" r:id="rId3"/>
    <sheet name="In-Out Comparison" sheetId="2" state="hidden" r:id="rId4"/>
  </sheets>
  <definedNames>
    <definedName name="_xlnm.Print_Area" localSheetId="0">'Complete Cycle Analyses'!$A$1:$AC$88</definedName>
    <definedName name="_xlnm.Print_Area" localSheetId="3">'In-Out Comparison'!$A$1:$AA$58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31" i="1" s="1"/>
  <c r="G16" i="1"/>
  <c r="G50" i="1" s="1"/>
  <c r="P37" i="1"/>
  <c r="K83" i="1"/>
  <c r="K82" i="1"/>
  <c r="K78" i="1"/>
  <c r="K77" i="1"/>
  <c r="S16" i="1"/>
  <c r="S43" i="1" s="1"/>
  <c r="R16" i="1"/>
  <c r="R43" i="1" s="1"/>
  <c r="Q16" i="1"/>
  <c r="Q31" i="1" s="1"/>
  <c r="P16" i="1"/>
  <c r="P31" i="1" s="1"/>
  <c r="O16" i="1"/>
  <c r="O43" i="1" s="1"/>
  <c r="N16" i="1"/>
  <c r="N22" i="1" s="1"/>
  <c r="M16" i="1"/>
  <c r="M43" i="1" s="1"/>
  <c r="L16" i="1"/>
  <c r="L31" i="1" s="1"/>
  <c r="J16" i="1"/>
  <c r="J31" i="1" s="1"/>
  <c r="I16" i="1"/>
  <c r="I50" i="1" s="1"/>
  <c r="T16" i="1"/>
  <c r="T50" i="1" s="1"/>
  <c r="U16" i="1"/>
  <c r="U37" i="1" s="1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4" i="4"/>
  <c r="K16" i="1"/>
  <c r="E60" i="1" s="1"/>
  <c r="E16" i="1"/>
  <c r="F16" i="1"/>
  <c r="M17" i="2"/>
  <c r="M28" i="2" s="1"/>
  <c r="M25" i="2"/>
  <c r="N17" i="2"/>
  <c r="N25" i="2"/>
  <c r="N28" i="2" s="1"/>
  <c r="O17" i="2"/>
  <c r="O25" i="2"/>
  <c r="O28" i="2" s="1"/>
  <c r="P17" i="2"/>
  <c r="P25" i="2"/>
  <c r="P28" i="2"/>
  <c r="Q17" i="2"/>
  <c r="Q28" i="2" s="1"/>
  <c r="Q25" i="2"/>
  <c r="R17" i="2"/>
  <c r="R25" i="2"/>
  <c r="R28" i="2" s="1"/>
  <c r="S17" i="2"/>
  <c r="S25" i="2"/>
  <c r="S28" i="2" s="1"/>
  <c r="T17" i="2"/>
  <c r="T25" i="2"/>
  <c r="T28" i="2"/>
  <c r="L17" i="2"/>
  <c r="L28" i="2" s="1"/>
  <c r="L25" i="2"/>
  <c r="H17" i="2"/>
  <c r="H25" i="2"/>
  <c r="H28" i="2" s="1"/>
  <c r="I17" i="2"/>
  <c r="I25" i="2"/>
  <c r="I28" i="2" s="1"/>
  <c r="J17" i="2"/>
  <c r="J25" i="2"/>
  <c r="J28" i="2"/>
  <c r="G17" i="2"/>
  <c r="G28" i="2" s="1"/>
  <c r="G25" i="2"/>
  <c r="E31" i="2"/>
  <c r="E22" i="2"/>
  <c r="E25" i="2" s="1"/>
  <c r="U17" i="2"/>
  <c r="U25" i="2"/>
  <c r="K25" i="2"/>
  <c r="F25" i="2"/>
  <c r="K17" i="2"/>
  <c r="E32" i="2"/>
  <c r="E14" i="2"/>
  <c r="E17" i="2" s="1"/>
  <c r="F14" i="2"/>
  <c r="F17" i="2"/>
  <c r="T22" i="1" l="1"/>
  <c r="N31" i="1"/>
  <c r="S37" i="1"/>
  <c r="O37" i="1"/>
  <c r="S50" i="1"/>
  <c r="O50" i="1"/>
  <c r="J50" i="1"/>
  <c r="T37" i="1"/>
  <c r="L37" i="1"/>
  <c r="I22" i="1"/>
  <c r="J37" i="1"/>
  <c r="R22" i="1"/>
  <c r="N50" i="1"/>
  <c r="Q22" i="1"/>
  <c r="T31" i="1"/>
  <c r="U50" i="1"/>
  <c r="Q50" i="1"/>
  <c r="M50" i="1"/>
  <c r="H50" i="1"/>
  <c r="R37" i="1"/>
  <c r="N37" i="1"/>
  <c r="I37" i="1"/>
  <c r="U31" i="1"/>
  <c r="I31" i="1"/>
  <c r="R50" i="1"/>
  <c r="U22" i="1"/>
  <c r="R31" i="1"/>
  <c r="P50" i="1"/>
  <c r="L50" i="1"/>
  <c r="Q37" i="1"/>
  <c r="M37" i="1"/>
  <c r="H37" i="1"/>
  <c r="H22" i="1"/>
  <c r="G22" i="1"/>
  <c r="G31" i="1"/>
  <c r="M22" i="1"/>
  <c r="M31" i="1"/>
  <c r="P22" i="1"/>
  <c r="L22" i="1"/>
  <c r="G37" i="1"/>
  <c r="S22" i="1"/>
  <c r="O22" i="1"/>
  <c r="J22" i="1"/>
  <c r="S31" i="1"/>
  <c r="O31" i="1"/>
  <c r="K84" i="1"/>
  <c r="O84" i="1" s="1"/>
  <c r="K79" i="1"/>
  <c r="T43" i="1"/>
  <c r="G43" i="1"/>
  <c r="I43" i="1"/>
  <c r="P43" i="1"/>
  <c r="L43" i="1"/>
  <c r="J43" i="1"/>
  <c r="H43" i="1"/>
  <c r="E59" i="1"/>
  <c r="N43" i="1"/>
  <c r="Q43" i="1"/>
  <c r="O79" i="1" l="1"/>
  <c r="W84" i="1" s="1"/>
  <c r="W8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Todd Eden</author>
  </authors>
  <commentList>
    <comment ref="K11" authorId="0" shapeId="0" xr:uid="{28046551-F196-4537-A2F2-4EF4DE3276A2}">
      <text>
        <r>
          <rPr>
            <b/>
            <sz val="9"/>
            <color indexed="81"/>
            <rFont val="Tahoma"/>
            <family val="2"/>
          </rPr>
          <t>Todd Eden:</t>
        </r>
        <r>
          <rPr>
            <sz val="9"/>
            <color indexed="81"/>
            <rFont val="Tahoma"/>
            <family val="2"/>
          </rPr>
          <t xml:space="preserve">
Bac T is Exponent cfu's/l</t>
        </r>
      </text>
    </comment>
    <comment ref="U11" authorId="0" shapeId="0" xr:uid="{4F734C98-9D29-494D-9CC4-B6E25888D22D}">
      <text>
        <r>
          <rPr>
            <b/>
            <sz val="9"/>
            <color indexed="81"/>
            <rFont val="Tahoma"/>
            <family val="2"/>
          </rPr>
          <t>Todd Eden:</t>
        </r>
        <r>
          <rPr>
            <sz val="9"/>
            <color indexed="81"/>
            <rFont val="Tahoma"/>
            <family val="2"/>
          </rPr>
          <t xml:space="preserve">
Kg/Ha and lbs/A/ft. - divide by two is rule of thumb for mg/l (ppm)
</t>
        </r>
      </text>
    </comment>
  </commentList>
</comments>
</file>

<file path=xl/sharedStrings.xml><?xml version="1.0" encoding="utf-8"?>
<sst xmlns="http://schemas.openxmlformats.org/spreadsheetml/2006/main" count="542" uniqueCount="214">
  <si>
    <t>CO3</t>
  </si>
  <si>
    <t>HCO3</t>
  </si>
  <si>
    <t>Ca</t>
  </si>
  <si>
    <t>Mg</t>
  </si>
  <si>
    <t>P</t>
  </si>
  <si>
    <t>K</t>
  </si>
  <si>
    <t>S</t>
  </si>
  <si>
    <t>SO4</t>
  </si>
  <si>
    <t>NO3</t>
  </si>
  <si>
    <t>Na</t>
  </si>
  <si>
    <t>Cl</t>
  </si>
  <si>
    <t>Cu</t>
  </si>
  <si>
    <t>Fe</t>
  </si>
  <si>
    <t>Mn</t>
  </si>
  <si>
    <t>Zn</t>
  </si>
  <si>
    <t>B</t>
  </si>
  <si>
    <t>pH</t>
  </si>
  <si>
    <t>SAR</t>
  </si>
  <si>
    <t>CEC</t>
  </si>
  <si>
    <t>OM%</t>
  </si>
  <si>
    <t>EC</t>
  </si>
  <si>
    <t>TDS</t>
  </si>
  <si>
    <t>%K</t>
  </si>
  <si>
    <t>%Na</t>
  </si>
  <si>
    <t>%Ca</t>
  </si>
  <si>
    <t>%Mg</t>
  </si>
  <si>
    <t>Elements</t>
  </si>
  <si>
    <t>Soil</t>
  </si>
  <si>
    <t>Bac T</t>
  </si>
  <si>
    <t>meq/l</t>
  </si>
  <si>
    <t>ppm</t>
  </si>
  <si>
    <t>Conversion Factors</t>
  </si>
  <si>
    <t>Water/Soil Ratio</t>
  </si>
  <si>
    <t>Curative</t>
  </si>
  <si>
    <t>BC</t>
  </si>
  <si>
    <t xml:space="preserve">ppm, (exponent) </t>
  </si>
  <si>
    <t>Legends</t>
  </si>
  <si>
    <t xml:space="preserve">Gas, you can see when dissolving scale, you don't see going onto minerals when water evaporates. </t>
  </si>
  <si>
    <t xml:space="preserve">The minerals, our nutrients, as TDS are available nutrition. As evaporated to dryness, absorbing the CO3, HC03, non-rehydratable crystals </t>
  </si>
  <si>
    <t>2a</t>
  </si>
  <si>
    <t xml:space="preserve">Bacteria - aerobic are good, anaerobic are bad - both usually form slime which blocks acid and the flow of nutrients and oxygen. </t>
  </si>
  <si>
    <t xml:space="preserve">Sulfur and sulfate are usally the most prevalent in the environment, followed by iron nd sometimes manganese.  </t>
  </si>
  <si>
    <t>Control the bacteria, preserve an aerobic enviroment, provide adequate nutrition, enjoy optimium plant vitality and production.</t>
  </si>
  <si>
    <t>Best way to desctibe it, Monster Energy Drink. Acidified at &gt;20 ppm can block plants oxygen absorption</t>
  </si>
  <si>
    <r>
      <t xml:space="preserve">Chloride binds with </t>
    </r>
    <r>
      <rPr>
        <u/>
        <sz val="9"/>
        <color theme="1"/>
        <rFont val="Calibri"/>
        <family val="2"/>
      </rPr>
      <t>sodium</t>
    </r>
    <r>
      <rPr>
        <sz val="9"/>
        <color theme="1"/>
        <rFont val="Calibri"/>
        <family val="2"/>
      </rPr>
      <t xml:space="preserve"> and </t>
    </r>
    <r>
      <rPr>
        <u/>
        <sz val="9"/>
        <color theme="1"/>
        <rFont val="Calibri"/>
        <family val="2"/>
      </rPr>
      <t>calcium</t>
    </r>
    <r>
      <rPr>
        <sz val="9"/>
        <color theme="1"/>
        <rFont val="Calibri"/>
        <family val="2"/>
      </rPr>
      <t xml:space="preserve"> and forms crystals. When hydrated, sodium and chloride dissolve readily.</t>
    </r>
  </si>
  <si>
    <t xml:space="preserve">At concentrations sodium and chloride are a toxic water causing cell damage to vegetation. Calcium chloride can be just as bad. </t>
  </si>
  <si>
    <t xml:space="preserve">Built up sodium in soils indicates infiltration issues that must be identified and resolved. </t>
  </si>
  <si>
    <t xml:space="preserve">Essential metals with zinc being the most soluble. Built up zinc in soils indicates infiltration issues that must be identified and resolved. </t>
  </si>
  <si>
    <t xml:space="preserve">High TDS and EC can actually be valuable minerals and metals, unless it is all from sodium. pH does not define available nutrition. </t>
  </si>
  <si>
    <t>OM and CEC play a role in transporting nutrition and retaining water and oxygen, yet not much a factor when we have hydratable TDS</t>
  </si>
  <si>
    <t xml:space="preserve">Nothing in conventional agronomy indicates biofilms, which is like saran wrap in our soils. </t>
  </si>
  <si>
    <t>Total Bacteria Exponent</t>
  </si>
  <si>
    <t xml:space="preserve">The percentages will help identify what's plugging our soils and hindering the vitality of our crops. </t>
  </si>
  <si>
    <t>Either one, not both</t>
  </si>
  <si>
    <t>Units</t>
  </si>
  <si>
    <t>Results</t>
  </si>
  <si>
    <t>WaterSOLV Prescription - Water</t>
  </si>
  <si>
    <t>Grower</t>
  </si>
  <si>
    <t>Blocks</t>
  </si>
  <si>
    <t>Crop(s)</t>
  </si>
  <si>
    <t>Type of Irrigation</t>
  </si>
  <si>
    <t>HCT Dealer Company</t>
  </si>
  <si>
    <t>CCA, PCA, Representative</t>
  </si>
  <si>
    <t>Phone</t>
  </si>
  <si>
    <t>Email</t>
  </si>
  <si>
    <t>Other</t>
  </si>
  <si>
    <t>Sample ID</t>
  </si>
  <si>
    <t>Receipt Date</t>
  </si>
  <si>
    <t>Date:</t>
  </si>
  <si>
    <t>Review:</t>
  </si>
  <si>
    <t>Technician(s):</t>
  </si>
  <si>
    <t>WaterSOLV™ - Water, Soil and Tissue Analysis</t>
  </si>
  <si>
    <t>Samples</t>
  </si>
  <si>
    <t>WaterSOLV Program</t>
  </si>
  <si>
    <t>info@hctllc.com</t>
  </si>
  <si>
    <t>www.hctllc.com</t>
  </si>
  <si>
    <t>(888) 788-5807</t>
  </si>
  <si>
    <t xml:space="preserve">Water Source </t>
  </si>
  <si>
    <t>Sample Date</t>
  </si>
  <si>
    <t>WaterSOLV™ - Water in and Out Analysis</t>
  </si>
  <si>
    <t>Source Water IN</t>
  </si>
  <si>
    <t>End of Line</t>
  </si>
  <si>
    <t>Interpretations</t>
  </si>
  <si>
    <t>Recommendations</t>
  </si>
  <si>
    <t>T Eden</t>
  </si>
  <si>
    <t>%H</t>
  </si>
  <si>
    <t>ppm, mg/l</t>
  </si>
  <si>
    <t>Notes</t>
  </si>
  <si>
    <t>Tracer</t>
  </si>
  <si>
    <t xml:space="preserve">The minerals, our nutrients, as TDS and EC are available nutrition. As evaporated to dryness, absorbing the CO3, HC03, non-rehydratable crystals </t>
  </si>
  <si>
    <t xml:space="preserve">Bacteria Food - Sulfur and sulfate are usally the most prevalent in the environment, followed by iron nd sometimes manganese.  </t>
  </si>
  <si>
    <t>Ca as Ca</t>
  </si>
  <si>
    <t>Mg as Mg</t>
  </si>
  <si>
    <t xml:space="preserve">        2% Acetic Acid Extract </t>
  </si>
  <si>
    <t>Almond Leaves - Spring (April)</t>
  </si>
  <si>
    <t>Nitrogen</t>
  </si>
  <si>
    <t>Phos.</t>
  </si>
  <si>
    <t>Potassium</t>
  </si>
  <si>
    <t>Zinc</t>
  </si>
  <si>
    <t>Manganese</t>
  </si>
  <si>
    <t>Sodium</t>
  </si>
  <si>
    <t>Boron</t>
  </si>
  <si>
    <t>Calcium</t>
  </si>
  <si>
    <t>Magnesium</t>
  </si>
  <si>
    <t>Iron</t>
  </si>
  <si>
    <t>Copper</t>
  </si>
  <si>
    <t>Chloride</t>
  </si>
  <si>
    <t>Deficient</t>
  </si>
  <si>
    <t>&lt; 3.9</t>
  </si>
  <si>
    <t>&lt; 0.10</t>
  </si>
  <si>
    <t>&lt; 1.7</t>
  </si>
  <si>
    <t>&lt; 26</t>
  </si>
  <si>
    <t>&lt; 22</t>
  </si>
  <si>
    <t>-</t>
  </si>
  <si>
    <t>&lt;25</t>
  </si>
  <si>
    <t>&lt;1.0</t>
  </si>
  <si>
    <t>&lt; 0.20</t>
  </si>
  <si>
    <t>&lt; 30</t>
  </si>
  <si>
    <t>&lt; 4</t>
  </si>
  <si>
    <t>Optimum Range</t>
  </si>
  <si>
    <t>4.1-4.5</t>
  </si>
  <si>
    <t>0.12-0.3</t>
  </si>
  <si>
    <t>2.0-3.5</t>
  </si>
  <si>
    <t>29-150</t>
  </si>
  <si>
    <t>25-125</t>
  </si>
  <si>
    <t>.01- 0.08</t>
  </si>
  <si>
    <t>28-80</t>
  </si>
  <si>
    <t>1.2-3.0</t>
  </si>
  <si>
    <t>0.22-0.50</t>
  </si>
  <si>
    <t>50-400</t>
  </si>
  <si>
    <t>5 - 100</t>
  </si>
  <si>
    <t>.01-0.15</t>
  </si>
  <si>
    <t>High*</t>
  </si>
  <si>
    <t>4.7+</t>
  </si>
  <si>
    <t>0.5+</t>
  </si>
  <si>
    <t>4.0+</t>
  </si>
  <si>
    <t>300+</t>
  </si>
  <si>
    <t>150+</t>
  </si>
  <si>
    <t>0.12+</t>
  </si>
  <si>
    <t>110+</t>
  </si>
  <si>
    <t>5.0+</t>
  </si>
  <si>
    <t>0.90+</t>
  </si>
  <si>
    <t>600+</t>
  </si>
  <si>
    <t>500+</t>
  </si>
  <si>
    <t>0.25+</t>
  </si>
  <si>
    <t>* = vigorous growth range</t>
  </si>
  <si>
    <t>Black = Normal</t>
  </si>
  <si>
    <t>Young trees and trees needing extra growth should be in the high (vigorous growth) N range.</t>
  </si>
  <si>
    <r>
      <t>Red</t>
    </r>
    <r>
      <rPr>
        <sz val="8"/>
        <rFont val="Arial"/>
        <family val="2"/>
      </rPr>
      <t xml:space="preserve"> = High</t>
    </r>
  </si>
  <si>
    <r>
      <t>Green</t>
    </r>
    <r>
      <rPr>
        <sz val="8"/>
        <rFont val="Arial"/>
        <family val="2"/>
      </rPr>
      <t xml:space="preserve"> = Low</t>
    </r>
  </si>
  <si>
    <r>
      <t>Purple</t>
    </r>
    <r>
      <rPr>
        <sz val="8"/>
        <color indexed="61"/>
        <rFont val="Arial"/>
        <family val="2"/>
      </rPr>
      <t xml:space="preserve"> </t>
    </r>
    <r>
      <rPr>
        <sz val="8"/>
        <rFont val="Arial"/>
        <family val="2"/>
      </rPr>
      <t>= Sl. High</t>
    </r>
  </si>
  <si>
    <r>
      <t>Blue</t>
    </r>
    <r>
      <rPr>
        <sz val="8"/>
        <color indexed="8"/>
        <rFont val="Arial"/>
        <family val="2"/>
      </rPr>
      <t xml:space="preserve"> = Deficient</t>
    </r>
  </si>
  <si>
    <t>High and low levels may change based on the consultant's impression of the variety, root stock, age, harvest date, weather, and soil conditions.</t>
  </si>
  <si>
    <t>www.hctllc.com | info@hctllc.com | (480) 650-6955</t>
  </si>
  <si>
    <t xml:space="preserve">Scottsdale, AZ </t>
  </si>
  <si>
    <t>WaterSOLV Curative</t>
  </si>
  <si>
    <t>WaterSOLV BC</t>
  </si>
  <si>
    <t>Products Grown</t>
  </si>
  <si>
    <t>Phone &amp; Email</t>
  </si>
  <si>
    <t>TH</t>
  </si>
  <si>
    <t>(A) Scale &amp; Bound Nutrients</t>
  </si>
  <si>
    <t>(B) Bacteria and Food Sources</t>
  </si>
  <si>
    <t>(C) Toxicity and Cell Damage</t>
  </si>
  <si>
    <t>(D)</t>
  </si>
  <si>
    <t xml:space="preserve">Titrant(s): </t>
  </si>
  <si>
    <t>1.       Water Analysis Criteria (Solute to be deionized water)</t>
  </si>
  <si>
    <t>2.       Soil Analysis Criteria (Solute A to be deionized water. Additional solutes may include B) Treated source water or C) Ammonium Acetate</t>
  </si>
  <si>
    <t>Treatments</t>
  </si>
  <si>
    <t>Soil Type</t>
  </si>
  <si>
    <t>Depth</t>
  </si>
  <si>
    <t>BM%</t>
  </si>
  <si>
    <t>Bio-matter</t>
  </si>
  <si>
    <t>Adequate Nutrients</t>
  </si>
  <si>
    <t>Factor</t>
  </si>
  <si>
    <t xml:space="preserve">Lbs per acre ft. </t>
  </si>
  <si>
    <t>NO3-N</t>
  </si>
  <si>
    <t>SO4S</t>
  </si>
  <si>
    <t>Water</t>
  </si>
  <si>
    <t>Scale</t>
  </si>
  <si>
    <t>Biology</t>
  </si>
  <si>
    <t>Chloride Salts</t>
  </si>
  <si>
    <t>0 to 6 and 6 to 24</t>
  </si>
  <si>
    <t>Ag</t>
  </si>
  <si>
    <t>Turf</t>
  </si>
  <si>
    <t>0 to 6 - 6 to 12 - 12 to 24</t>
  </si>
  <si>
    <t>Soil Sample Depths, inches</t>
  </si>
  <si>
    <t>Grower, Block, Crop</t>
  </si>
  <si>
    <t>HCT Dealer Company &amp; Representative</t>
  </si>
  <si>
    <t>Tissue</t>
  </si>
  <si>
    <t xml:space="preserve">WaterSOLV Prescription - Water Only - does not incorporate soil remediation. Continunous water treatment additive. </t>
  </si>
  <si>
    <t>WaterSOLV™ Curative</t>
  </si>
  <si>
    <t>WaterSOLV™ BC</t>
  </si>
  <si>
    <t>Cost per million Gallons of Water</t>
  </si>
  <si>
    <t>Application Rate, ppm</t>
  </si>
  <si>
    <t>Cost per gallon USD</t>
  </si>
  <si>
    <t>Total</t>
  </si>
  <si>
    <t>Cost per a/ft. of water</t>
  </si>
  <si>
    <t>Treatment</t>
  </si>
  <si>
    <t>Soil Remediation</t>
  </si>
  <si>
    <t>Date</t>
  </si>
  <si>
    <t>Contact</t>
  </si>
  <si>
    <t>Notes, Problem(s)</t>
  </si>
  <si>
    <t>Water Sample Date</t>
  </si>
  <si>
    <t>Soil Sample Date</t>
  </si>
  <si>
    <t>Total During Remedition</t>
  </si>
  <si>
    <t>Per A/ft of Water</t>
  </si>
  <si>
    <t>Per million gallons of water</t>
  </si>
  <si>
    <t>Transient Indicators</t>
  </si>
  <si>
    <t>ppm / Bacteria Exponent</t>
  </si>
  <si>
    <t>Water Interpretations</t>
  </si>
  <si>
    <t>Soil Interpretations</t>
  </si>
  <si>
    <t>Costs</t>
  </si>
  <si>
    <t>For Office Use:</t>
  </si>
  <si>
    <t>Duration,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</si>
</sst>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4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9"/>
      <name val="Arial"/>
      <family val="2"/>
    </font>
    <font>
      <sz val="8"/>
      <color indexed="20"/>
      <name val="Arial"/>
      <family val="2"/>
    </font>
    <font>
      <sz val="8"/>
      <color indexed="61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u/>
      <sz val="9"/>
      <color indexed="8"/>
      <name val="Arial"/>
      <family val="2"/>
    </font>
    <font>
      <u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22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rgb="FFC00000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  <font>
      <b/>
      <sz val="8"/>
      <color theme="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color rgb="FF000000"/>
      <name val="Segoe UI"/>
      <family val="2"/>
    </font>
    <font>
      <b/>
      <sz val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 style="thin">
        <color theme="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  <xf numFmtId="0" fontId="13" fillId="0" borderId="0"/>
    <xf numFmtId="44" fontId="1" fillId="0" borderId="0" applyFont="0" applyFill="0" applyBorder="0" applyAlignment="0" applyProtection="0"/>
  </cellStyleXfs>
  <cellXfs count="52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0" fillId="2" borderId="1" xfId="0" applyFill="1" applyBorder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0" borderId="5" xfId="0" applyFill="1" applyBorder="1"/>
    <xf numFmtId="0" fontId="0" fillId="0" borderId="6" xfId="0" applyBorder="1"/>
    <xf numFmtId="0" fontId="0" fillId="3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1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0" fontId="0" fillId="0" borderId="7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/>
    <xf numFmtId="0" fontId="0" fillId="2" borderId="12" xfId="0" applyFill="1" applyBorder="1"/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/>
    <xf numFmtId="0" fontId="0" fillId="2" borderId="6" xfId="0" applyFill="1" applyBorder="1"/>
    <xf numFmtId="0" fontId="0" fillId="4" borderId="8" xfId="0" applyFill="1" applyBorder="1" applyAlignment="1">
      <alignment horizontal="center"/>
    </xf>
    <xf numFmtId="0" fontId="0" fillId="0" borderId="19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1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6" fillId="2" borderId="0" xfId="0" applyFont="1" applyFill="1"/>
    <xf numFmtId="0" fontId="0" fillId="2" borderId="0" xfId="0" applyFont="1" applyFill="1"/>
    <xf numFmtId="0" fontId="0" fillId="2" borderId="0" xfId="0" applyFill="1" applyBorder="1" applyAlignment="1">
      <alignment horizontal="left" wrapText="1"/>
    </xf>
    <xf numFmtId="0" fontId="7" fillId="2" borderId="0" xfId="0" applyFont="1" applyFill="1"/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/>
    <xf numFmtId="0" fontId="7" fillId="9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0" fillId="2" borderId="26" xfId="0" applyFill="1" applyBorder="1"/>
    <xf numFmtId="0" fontId="9" fillId="2" borderId="0" xfId="0" applyFont="1" applyFill="1"/>
    <xf numFmtId="0" fontId="0" fillId="15" borderId="27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2" borderId="1" xfId="0" applyFill="1" applyBorder="1" applyProtection="1"/>
    <xf numFmtId="0" fontId="0" fillId="2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17" xfId="0" applyFill="1" applyBorder="1"/>
    <xf numFmtId="0" fontId="0" fillId="15" borderId="18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2" borderId="28" xfId="0" applyFill="1" applyBorder="1"/>
    <xf numFmtId="0" fontId="10" fillId="2" borderId="26" xfId="0" applyFont="1" applyFill="1" applyBorder="1"/>
    <xf numFmtId="0" fontId="10" fillId="2" borderId="0" xfId="0" applyFont="1" applyFill="1" applyBorder="1"/>
    <xf numFmtId="164" fontId="0" fillId="0" borderId="12" xfId="0" applyNumberFormat="1" applyFont="1" applyFill="1" applyBorder="1"/>
    <xf numFmtId="164" fontId="0" fillId="0" borderId="17" xfId="0" applyNumberFormat="1" applyFont="1" applyFill="1" applyBorder="1"/>
    <xf numFmtId="0" fontId="8" fillId="2" borderId="0" xfId="0" applyFont="1" applyFill="1" applyBorder="1" applyAlignment="1"/>
    <xf numFmtId="0" fontId="0" fillId="2" borderId="0" xfId="0" applyFill="1" applyBorder="1" applyAlignment="1">
      <alignment horizontal="left" vertical="top" wrapText="1"/>
    </xf>
    <xf numFmtId="0" fontId="0" fillId="18" borderId="1" xfId="0" applyFill="1" applyBorder="1" applyProtection="1">
      <protection locked="0"/>
    </xf>
    <xf numFmtId="0" fontId="0" fillId="18" borderId="13" xfId="0" applyFill="1" applyBorder="1" applyProtection="1">
      <protection locked="0"/>
    </xf>
    <xf numFmtId="2" fontId="0" fillId="18" borderId="1" xfId="0" applyNumberFormat="1" applyFill="1" applyBorder="1" applyProtection="1">
      <protection locked="0"/>
    </xf>
    <xf numFmtId="164" fontId="0" fillId="18" borderId="10" xfId="0" applyNumberFormat="1" applyFill="1" applyBorder="1" applyProtection="1">
      <protection locked="0"/>
    </xf>
    <xf numFmtId="0" fontId="0" fillId="18" borderId="10" xfId="0" applyFill="1" applyBorder="1" applyProtection="1">
      <protection locked="0"/>
    </xf>
    <xf numFmtId="0" fontId="0" fillId="18" borderId="14" xfId="0" applyFill="1" applyBorder="1" applyProtection="1">
      <protection locked="0"/>
    </xf>
    <xf numFmtId="164" fontId="0" fillId="18" borderId="11" xfId="0" applyNumberFormat="1" applyFill="1" applyBorder="1" applyProtection="1">
      <protection locked="0"/>
    </xf>
    <xf numFmtId="2" fontId="0" fillId="18" borderId="13" xfId="0" applyNumberFormat="1" applyFill="1" applyBorder="1" applyProtection="1">
      <protection locked="0"/>
    </xf>
    <xf numFmtId="9" fontId="0" fillId="18" borderId="11" xfId="1" applyFont="1" applyFill="1" applyBorder="1" applyProtection="1">
      <protection locked="0"/>
    </xf>
    <xf numFmtId="9" fontId="0" fillId="18" borderId="13" xfId="1" applyFont="1" applyFill="1" applyBorder="1" applyProtection="1">
      <protection locked="0"/>
    </xf>
    <xf numFmtId="9" fontId="0" fillId="18" borderId="14" xfId="1" applyFont="1" applyFill="1" applyBorder="1" applyProtection="1">
      <protection locked="0"/>
    </xf>
    <xf numFmtId="0" fontId="0" fillId="15" borderId="5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6" xfId="0" applyFill="1" applyBorder="1"/>
    <xf numFmtId="0" fontId="0" fillId="15" borderId="15" xfId="0" applyFill="1" applyBorder="1"/>
    <xf numFmtId="0" fontId="0" fillId="15" borderId="16" xfId="0" applyFill="1" applyBorder="1"/>
    <xf numFmtId="164" fontId="0" fillId="2" borderId="0" xfId="1" applyNumberFormat="1" applyFont="1" applyFill="1" applyBorder="1" applyProtection="1">
      <protection locked="0"/>
    </xf>
    <xf numFmtId="0" fontId="0" fillId="2" borderId="19" xfId="0" applyFill="1" applyBorder="1" applyProtection="1"/>
    <xf numFmtId="0" fontId="0" fillId="2" borderId="0" xfId="0" applyFill="1" applyBorder="1" applyAlignment="1" applyProtection="1">
      <alignment horizontal="left" vertical="justify" wrapText="1"/>
      <protection locked="0"/>
    </xf>
    <xf numFmtId="2" fontId="0" fillId="12" borderId="1" xfId="0" applyNumberFormat="1" applyFill="1" applyBorder="1"/>
    <xf numFmtId="0" fontId="0" fillId="12" borderId="1" xfId="0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37" xfId="3" applyFont="1" applyBorder="1"/>
    <xf numFmtId="0" fontId="12" fillId="0" borderId="0" xfId="3" applyFont="1" applyAlignment="1">
      <alignment horizontal="right"/>
    </xf>
    <xf numFmtId="0" fontId="12" fillId="0" borderId="0" xfId="3" applyFont="1"/>
    <xf numFmtId="0" fontId="12" fillId="0" borderId="23" xfId="3" applyFont="1" applyBorder="1" applyAlignment="1">
      <alignment horizontal="right"/>
    </xf>
    <xf numFmtId="0" fontId="12" fillId="0" borderId="23" xfId="3" applyFont="1" applyBorder="1"/>
    <xf numFmtId="0" fontId="14" fillId="0" borderId="0" xfId="2" applyFont="1" applyAlignment="1">
      <alignment horizontal="center"/>
    </xf>
    <xf numFmtId="0" fontId="15" fillId="0" borderId="0" xfId="4"/>
    <xf numFmtId="0" fontId="13" fillId="0" borderId="0" xfId="4" applyFont="1"/>
    <xf numFmtId="0" fontId="24" fillId="0" borderId="36" xfId="2" applyFont="1" applyBorder="1" applyAlignment="1">
      <alignment horizontal="left"/>
    </xf>
    <xf numFmtId="0" fontId="12" fillId="0" borderId="37" xfId="2" applyFont="1" applyBorder="1"/>
    <xf numFmtId="0" fontId="25" fillId="0" borderId="37" xfId="4" applyFont="1" applyBorder="1" applyAlignment="1">
      <alignment horizontal="center"/>
    </xf>
    <xf numFmtId="0" fontId="26" fillId="0" borderId="37" xfId="4" applyFont="1" applyBorder="1" applyAlignment="1">
      <alignment horizontal="center"/>
    </xf>
    <xf numFmtId="0" fontId="26" fillId="0" borderId="38" xfId="4" applyFont="1" applyBorder="1" applyAlignment="1">
      <alignment horizontal="center"/>
    </xf>
    <xf numFmtId="0" fontId="27" fillId="0" borderId="39" xfId="4" applyFont="1" applyBorder="1"/>
    <xf numFmtId="0" fontId="28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40" xfId="2" applyFont="1" applyBorder="1" applyAlignment="1">
      <alignment horizontal="center"/>
    </xf>
    <xf numFmtId="0" fontId="12" fillId="0" borderId="0" xfId="2" applyFont="1" applyAlignment="1">
      <alignment horizontal="right"/>
    </xf>
    <xf numFmtId="0" fontId="12" fillId="0" borderId="0" xfId="2" quotePrefix="1" applyFont="1" applyAlignment="1">
      <alignment horizontal="center"/>
    </xf>
    <xf numFmtId="0" fontId="12" fillId="0" borderId="40" xfId="2" quotePrefix="1" applyFont="1" applyBorder="1" applyAlignment="1">
      <alignment horizontal="center"/>
    </xf>
    <xf numFmtId="0" fontId="27" fillId="0" borderId="41" xfId="4" applyFont="1" applyBorder="1"/>
    <xf numFmtId="0" fontId="29" fillId="0" borderId="23" xfId="2" applyFont="1" applyBorder="1" applyAlignment="1">
      <alignment horizontal="right"/>
    </xf>
    <xf numFmtId="0" fontId="12" fillId="0" borderId="23" xfId="2" applyFont="1" applyBorder="1" applyAlignment="1">
      <alignment horizontal="center"/>
    </xf>
    <xf numFmtId="0" fontId="12" fillId="0" borderId="23" xfId="2" quotePrefix="1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12" fillId="0" borderId="0" xfId="4" applyFont="1"/>
    <xf numFmtId="0" fontId="12" fillId="0" borderId="0" xfId="2" applyFont="1"/>
    <xf numFmtId="1" fontId="12" fillId="0" borderId="0" xfId="4" applyNumberFormat="1" applyFont="1" applyAlignment="1">
      <alignment horizontal="left"/>
    </xf>
    <xf numFmtId="0" fontId="27" fillId="0" borderId="0" xfId="4" applyFont="1"/>
    <xf numFmtId="0" fontId="4" fillId="0" borderId="0" xfId="0" applyFont="1"/>
    <xf numFmtId="0" fontId="0" fillId="2" borderId="0" xfId="0" applyFill="1" applyAlignment="1">
      <alignment horizontal="left" vertical="top"/>
    </xf>
    <xf numFmtId="0" fontId="30" fillId="2" borderId="0" xfId="0" applyFont="1" applyFill="1"/>
    <xf numFmtId="0" fontId="0" fillId="18" borderId="11" xfId="0" applyFill="1" applyBorder="1" applyProtection="1">
      <protection locked="0"/>
    </xf>
    <xf numFmtId="0" fontId="0" fillId="2" borderId="47" xfId="0" applyFill="1" applyBorder="1" applyProtection="1"/>
    <xf numFmtId="2" fontId="0" fillId="18" borderId="14" xfId="0" applyNumberFormat="1" applyFill="1" applyBorder="1" applyProtection="1">
      <protection locked="0"/>
    </xf>
    <xf numFmtId="0" fontId="31" fillId="2" borderId="33" xfId="0" applyFont="1" applyFill="1" applyBorder="1" applyAlignment="1">
      <alignment horizontal="center"/>
    </xf>
    <xf numFmtId="0" fontId="0" fillId="18" borderId="50" xfId="0" applyFill="1" applyBorder="1" applyProtection="1">
      <protection locked="0"/>
    </xf>
    <xf numFmtId="2" fontId="0" fillId="18" borderId="50" xfId="0" applyNumberFormat="1" applyFill="1" applyBorder="1" applyProtection="1">
      <protection locked="0"/>
    </xf>
    <xf numFmtId="164" fontId="0" fillId="0" borderId="35" xfId="0" applyNumberFormat="1" applyFont="1" applyFill="1" applyBorder="1"/>
    <xf numFmtId="164" fontId="0" fillId="18" borderId="52" xfId="0" applyNumberFormat="1" applyFill="1" applyBorder="1" applyProtection="1">
      <protection locked="0"/>
    </xf>
    <xf numFmtId="2" fontId="0" fillId="2" borderId="0" xfId="0" applyNumberFormat="1" applyFill="1" applyBorder="1"/>
    <xf numFmtId="0" fontId="7" fillId="2" borderId="54" xfId="0" applyFont="1" applyFill="1" applyBorder="1"/>
    <xf numFmtId="0" fontId="7" fillId="2" borderId="55" xfId="0" applyFont="1" applyFill="1" applyBorder="1"/>
    <xf numFmtId="0" fontId="7" fillId="2" borderId="56" xfId="0" applyFont="1" applyFill="1" applyBorder="1"/>
    <xf numFmtId="0" fontId="7" fillId="2" borderId="57" xfId="0" applyFont="1" applyFill="1" applyBorder="1"/>
    <xf numFmtId="0" fontId="0" fillId="2" borderId="0" xfId="0" applyFill="1" applyAlignment="1">
      <alignment horizontal="right" vertical="top"/>
    </xf>
    <xf numFmtId="0" fontId="31" fillId="4" borderId="45" xfId="0" applyFont="1" applyFill="1" applyBorder="1" applyAlignment="1">
      <alignment horizontal="center"/>
    </xf>
    <xf numFmtId="0" fontId="31" fillId="20" borderId="45" xfId="0" applyFont="1" applyFill="1" applyBorder="1" applyAlignment="1">
      <alignment horizontal="center"/>
    </xf>
    <xf numFmtId="0" fontId="0" fillId="0" borderId="62" xfId="0" applyFill="1" applyBorder="1"/>
    <xf numFmtId="0" fontId="0" fillId="0" borderId="21" xfId="0" applyFill="1" applyBorder="1"/>
    <xf numFmtId="0" fontId="0" fillId="2" borderId="30" xfId="0" applyFont="1" applyFill="1" applyBorder="1"/>
    <xf numFmtId="0" fontId="3" fillId="2" borderId="0" xfId="0" applyFont="1" applyFill="1" applyAlignment="1">
      <alignment vertical="top"/>
    </xf>
    <xf numFmtId="0" fontId="0" fillId="18" borderId="47" xfId="0" applyFill="1" applyBorder="1" applyProtection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/>
    <xf numFmtId="0" fontId="4" fillId="2" borderId="0" xfId="0" applyFont="1" applyFill="1" applyAlignment="1">
      <alignment horizontal="right" vertical="top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57" xfId="0" applyFill="1" applyBorder="1"/>
    <xf numFmtId="0" fontId="0" fillId="2" borderId="45" xfId="0" applyFill="1" applyBorder="1" applyAlignment="1">
      <alignment horizontal="center" vertical="center"/>
    </xf>
    <xf numFmtId="0" fontId="0" fillId="2" borderId="4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18" borderId="67" xfId="0" applyFill="1" applyBorder="1" applyProtection="1">
      <protection locked="0"/>
    </xf>
    <xf numFmtId="0" fontId="31" fillId="19" borderId="45" xfId="0" applyFont="1" applyFill="1" applyBorder="1" applyAlignment="1">
      <alignment horizontal="center"/>
    </xf>
    <xf numFmtId="0" fontId="0" fillId="18" borderId="27" xfId="0" applyFill="1" applyBorder="1" applyProtection="1">
      <protection locked="0"/>
    </xf>
    <xf numFmtId="0" fontId="0" fillId="18" borderId="24" xfId="0" applyFill="1" applyBorder="1" applyProtection="1">
      <protection locked="0"/>
    </xf>
    <xf numFmtId="0" fontId="0" fillId="18" borderId="3" xfId="0" applyFill="1" applyBorder="1" applyProtection="1">
      <protection locked="0"/>
    </xf>
    <xf numFmtId="0" fontId="0" fillId="15" borderId="2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8" borderId="42" xfId="0" applyFill="1" applyBorder="1" applyProtection="1">
      <protection locked="0"/>
    </xf>
    <xf numFmtId="164" fontId="0" fillId="18" borderId="49" xfId="0" applyNumberFormat="1" applyFill="1" applyBorder="1" applyProtection="1">
      <protection locked="0"/>
    </xf>
    <xf numFmtId="0" fontId="0" fillId="19" borderId="45" xfId="0" applyFill="1" applyBorder="1" applyAlignment="1">
      <alignment horizontal="center"/>
    </xf>
    <xf numFmtId="0" fontId="0" fillId="19" borderId="59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15" borderId="25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1" fontId="0" fillId="18" borderId="35" xfId="0" applyNumberFormat="1" applyFill="1" applyBorder="1" applyProtection="1">
      <protection locked="0"/>
    </xf>
    <xf numFmtId="1" fontId="0" fillId="18" borderId="12" xfId="0" applyNumberFormat="1" applyFill="1" applyBorder="1" applyProtection="1">
      <protection locked="0"/>
    </xf>
    <xf numFmtId="0" fontId="0" fillId="18" borderId="12" xfId="0" applyFill="1" applyBorder="1" applyProtection="1">
      <protection locked="0"/>
    </xf>
    <xf numFmtId="2" fontId="0" fillId="18" borderId="12" xfId="0" applyNumberFormat="1" applyFill="1" applyBorder="1" applyProtection="1">
      <protection locked="0"/>
    </xf>
    <xf numFmtId="2" fontId="0" fillId="18" borderId="17" xfId="0" applyNumberFormat="1" applyFill="1" applyBorder="1" applyProtection="1">
      <protection locked="0"/>
    </xf>
    <xf numFmtId="2" fontId="0" fillId="18" borderId="33" xfId="0" applyNumberFormat="1" applyFill="1" applyBorder="1" applyProtection="1">
      <protection locked="0"/>
    </xf>
    <xf numFmtId="0" fontId="0" fillId="10" borderId="15" xfId="0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0" fillId="18" borderId="17" xfId="0" applyFill="1" applyBorder="1" applyProtection="1"/>
    <xf numFmtId="164" fontId="0" fillId="18" borderId="68" xfId="0" applyNumberFormat="1" applyFill="1" applyBorder="1" applyProtection="1">
      <protection locked="0"/>
    </xf>
    <xf numFmtId="0" fontId="0" fillId="18" borderId="70" xfId="0" applyFill="1" applyBorder="1" applyProtection="1">
      <protection locked="0"/>
    </xf>
    <xf numFmtId="0" fontId="0" fillId="18" borderId="58" xfId="0" applyFill="1" applyBorder="1" applyProtection="1">
      <protection locked="0"/>
    </xf>
    <xf numFmtId="0" fontId="0" fillId="0" borderId="28" xfId="0" applyBorder="1"/>
    <xf numFmtId="0" fontId="0" fillId="0" borderId="71" xfId="0" applyFill="1" applyBorder="1"/>
    <xf numFmtId="0" fontId="0" fillId="0" borderId="52" xfId="0" applyFill="1" applyBorder="1"/>
    <xf numFmtId="0" fontId="0" fillId="0" borderId="51" xfId="0" applyFill="1" applyBorder="1"/>
    <xf numFmtId="1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164" fontId="0" fillId="0" borderId="47" xfId="0" applyNumberFormat="1" applyFont="1" applyFill="1" applyBorder="1"/>
    <xf numFmtId="0" fontId="37" fillId="2" borderId="0" xfId="0" applyFont="1" applyFill="1" applyAlignment="1">
      <alignment horizontal="center" vertical="center"/>
    </xf>
    <xf numFmtId="164" fontId="33" fillId="2" borderId="35" xfId="0" applyNumberFormat="1" applyFont="1" applyFill="1" applyBorder="1"/>
    <xf numFmtId="0" fontId="4" fillId="2" borderId="51" xfId="0" applyFont="1" applyFill="1" applyBorder="1" applyAlignment="1" applyProtection="1">
      <alignment vertical="center"/>
    </xf>
    <xf numFmtId="0" fontId="0" fillId="0" borderId="48" xfId="0" applyFill="1" applyBorder="1"/>
    <xf numFmtId="0" fontId="0" fillId="15" borderId="69" xfId="0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165" fontId="0" fillId="18" borderId="68" xfId="1" applyNumberFormat="1" applyFont="1" applyFill="1" applyBorder="1" applyProtection="1">
      <protection locked="0"/>
    </xf>
    <xf numFmtId="165" fontId="0" fillId="18" borderId="15" xfId="1" applyNumberFormat="1" applyFont="1" applyFill="1" applyBorder="1" applyProtection="1">
      <protection locked="0"/>
    </xf>
    <xf numFmtId="9" fontId="0" fillId="2" borderId="0" xfId="1" applyFont="1" applyFill="1" applyBorder="1" applyProtection="1">
      <protection locked="0"/>
    </xf>
    <xf numFmtId="0" fontId="2" fillId="17" borderId="18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0" fillId="2" borderId="56" xfId="0" applyFont="1" applyFill="1" applyBorder="1"/>
    <xf numFmtId="0" fontId="0" fillId="2" borderId="54" xfId="0" applyFont="1" applyFill="1" applyBorder="1"/>
    <xf numFmtId="0" fontId="0" fillId="2" borderId="72" xfId="0" applyFill="1" applyBorder="1"/>
    <xf numFmtId="0" fontId="0" fillId="2" borderId="73" xfId="0" applyFill="1" applyBorder="1"/>
    <xf numFmtId="0" fontId="0" fillId="2" borderId="74" xfId="0" applyFont="1" applyFill="1" applyBorder="1"/>
    <xf numFmtId="0" fontId="0" fillId="2" borderId="26" xfId="0" applyFill="1" applyBorder="1" applyProtection="1"/>
    <xf numFmtId="0" fontId="0" fillId="3" borderId="2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19" borderId="59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  <xf numFmtId="0" fontId="0" fillId="2" borderId="75" xfId="0" applyFill="1" applyBorder="1" applyAlignment="1">
      <alignment vertical="center"/>
    </xf>
    <xf numFmtId="164" fontId="0" fillId="18" borderId="47" xfId="0" applyNumberFormat="1" applyFill="1" applyBorder="1" applyProtection="1">
      <protection locked="0"/>
    </xf>
    <xf numFmtId="164" fontId="0" fillId="18" borderId="77" xfId="0" applyNumberFormat="1" applyFill="1" applyBorder="1" applyProtection="1">
      <protection locked="0"/>
    </xf>
    <xf numFmtId="164" fontId="0" fillId="18" borderId="76" xfId="0" applyNumberFormat="1" applyFill="1" applyBorder="1" applyProtection="1">
      <protection locked="0"/>
    </xf>
    <xf numFmtId="0" fontId="0" fillId="2" borderId="78" xfId="0" applyFill="1" applyBorder="1"/>
    <xf numFmtId="0" fontId="4" fillId="2" borderId="45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0" fillId="2" borderId="48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20" borderId="32" xfId="0" quotePrefix="1" applyFill="1" applyBorder="1" applyAlignment="1">
      <alignment horizontal="center" vertical="center"/>
    </xf>
    <xf numFmtId="1" fontId="0" fillId="0" borderId="35" xfId="0" applyNumberFormat="1" applyFill="1" applyBorder="1"/>
    <xf numFmtId="1" fontId="0" fillId="0" borderId="17" xfId="0" applyNumberFormat="1" applyFill="1" applyBorder="1"/>
    <xf numFmtId="1" fontId="0" fillId="0" borderId="58" xfId="0" applyNumberFormat="1" applyFill="1" applyBorder="1"/>
    <xf numFmtId="1" fontId="0" fillId="0" borderId="12" xfId="0" applyNumberFormat="1" applyFill="1" applyBorder="1"/>
    <xf numFmtId="0" fontId="0" fillId="2" borderId="58" xfId="0" applyFill="1" applyBorder="1" applyAlignment="1">
      <alignment horizontal="center"/>
    </xf>
    <xf numFmtId="0" fontId="0" fillId="0" borderId="33" xfId="0" applyFill="1" applyBorder="1"/>
    <xf numFmtId="164" fontId="0" fillId="0" borderId="33" xfId="0" applyNumberFormat="1" applyFill="1" applyBorder="1"/>
    <xf numFmtId="0" fontId="0" fillId="19" borderId="58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0" borderId="19" xfId="0" applyFill="1" applyBorder="1"/>
    <xf numFmtId="0" fontId="0" fillId="18" borderId="13" xfId="0" quotePrefix="1" applyFill="1" applyBorder="1" applyProtection="1">
      <protection locked="0"/>
    </xf>
    <xf numFmtId="0" fontId="33" fillId="2" borderId="0" xfId="0" applyFont="1" applyFill="1" applyBorder="1" applyAlignment="1" applyProtection="1">
      <alignment vertical="top" wrapText="1"/>
      <protection locked="0"/>
    </xf>
    <xf numFmtId="0" fontId="33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18" borderId="47" xfId="0" applyFill="1" applyBorder="1" applyProtection="1">
      <protection locked="0"/>
    </xf>
    <xf numFmtId="0" fontId="0" fillId="18" borderId="17" xfId="0" applyFill="1" applyBorder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9" fontId="0" fillId="2" borderId="0" xfId="1" applyFont="1" applyFill="1" applyBorder="1" applyProtection="1"/>
    <xf numFmtId="0" fontId="0" fillId="2" borderId="23" xfId="0" applyFill="1" applyBorder="1"/>
    <xf numFmtId="0" fontId="0" fillId="2" borderId="34" xfId="0" applyFill="1" applyBorder="1" applyAlignment="1">
      <alignment horizontal="center" vertical="center"/>
    </xf>
    <xf numFmtId="0" fontId="0" fillId="18" borderId="34" xfId="0" applyFill="1" applyBorder="1" applyAlignment="1" applyProtection="1">
      <alignment horizontal="center" vertical="center"/>
      <protection locked="0"/>
    </xf>
    <xf numFmtId="0" fontId="0" fillId="18" borderId="33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</xf>
    <xf numFmtId="0" fontId="38" fillId="22" borderId="1" xfId="0" applyFont="1" applyFill="1" applyBorder="1" applyAlignment="1" applyProtection="1">
      <alignment vertical="center" wrapText="1"/>
    </xf>
    <xf numFmtId="0" fontId="0" fillId="0" borderId="1" xfId="0" applyFill="1" applyBorder="1" applyProtection="1"/>
    <xf numFmtId="0" fontId="0" fillId="18" borderId="1" xfId="0" applyFill="1" applyBorder="1" applyAlignment="1" applyProtection="1">
      <alignment horizontal="center" vertical="center"/>
    </xf>
    <xf numFmtId="0" fontId="0" fillId="0" borderId="67" xfId="0" applyFont="1" applyBorder="1" applyAlignment="1">
      <alignment vertical="center" wrapText="1"/>
    </xf>
    <xf numFmtId="0" fontId="0" fillId="2" borderId="86" xfId="0" applyFill="1" applyBorder="1" applyAlignment="1">
      <alignment vertical="center"/>
    </xf>
    <xf numFmtId="0" fontId="0" fillId="2" borderId="87" xfId="0" applyFill="1" applyBorder="1"/>
    <xf numFmtId="0" fontId="0" fillId="2" borderId="26" xfId="0" applyFill="1" applyBorder="1" applyAlignment="1" applyProtection="1">
      <alignment horizontal="center" vertical="center"/>
    </xf>
    <xf numFmtId="0" fontId="7" fillId="2" borderId="88" xfId="0" applyFont="1" applyFill="1" applyBorder="1"/>
    <xf numFmtId="0" fontId="0" fillId="2" borderId="89" xfId="0" applyFill="1" applyBorder="1" applyAlignment="1" applyProtection="1">
      <alignment horizontal="center" vertical="center"/>
    </xf>
    <xf numFmtId="0" fontId="7" fillId="2" borderId="72" xfId="0" applyFont="1" applyFill="1" applyBorder="1"/>
    <xf numFmtId="0" fontId="0" fillId="2" borderId="89" xfId="0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2" fontId="0" fillId="2" borderId="48" xfId="0" applyNumberFormat="1" applyFill="1" applyBorder="1" applyProtection="1">
      <protection locked="0"/>
    </xf>
    <xf numFmtId="164" fontId="33" fillId="2" borderId="33" xfId="0" applyNumberFormat="1" applyFont="1" applyFill="1" applyBorder="1"/>
    <xf numFmtId="164" fontId="0" fillId="18" borderId="48" xfId="0" applyNumberFormat="1" applyFill="1" applyBorder="1" applyProtection="1">
      <protection locked="0"/>
    </xf>
    <xf numFmtId="164" fontId="33" fillId="2" borderId="25" xfId="0" applyNumberFormat="1" applyFont="1" applyFill="1" applyBorder="1"/>
    <xf numFmtId="164" fontId="33" fillId="2" borderId="45" xfId="0" applyNumberFormat="1" applyFont="1" applyFill="1" applyBorder="1"/>
    <xf numFmtId="0" fontId="0" fillId="2" borderId="23" xfId="0" applyFill="1" applyBorder="1" applyProtection="1">
      <protection locked="0"/>
    </xf>
    <xf numFmtId="0" fontId="0" fillId="2" borderId="95" xfId="0" applyFill="1" applyBorder="1"/>
    <xf numFmtId="0" fontId="0" fillId="2" borderId="96" xfId="0" applyFill="1" applyBorder="1"/>
    <xf numFmtId="0" fontId="0" fillId="2" borderId="97" xfId="0" applyFill="1" applyBorder="1" applyAlignment="1">
      <alignment horizontal="left" wrapText="1"/>
    </xf>
    <xf numFmtId="0" fontId="37" fillId="2" borderId="0" xfId="0" applyFont="1" applyFill="1" applyAlignment="1">
      <alignment vertical="center"/>
    </xf>
    <xf numFmtId="0" fontId="8" fillId="16" borderId="30" xfId="0" applyFont="1" applyFill="1" applyBorder="1" applyAlignment="1">
      <alignment horizontal="center" vertical="center"/>
    </xf>
    <xf numFmtId="0" fontId="8" fillId="16" borderId="64" xfId="0" applyFont="1" applyFill="1" applyBorder="1" applyAlignment="1">
      <alignment horizontal="center" vertical="center"/>
    </xf>
    <xf numFmtId="0" fontId="8" fillId="16" borderId="31" xfId="0" applyFont="1" applyFill="1" applyBorder="1" applyAlignment="1">
      <alignment horizontal="center" vertical="center"/>
    </xf>
    <xf numFmtId="0" fontId="8" fillId="17" borderId="25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/>
    </xf>
    <xf numFmtId="164" fontId="0" fillId="18" borderId="60" xfId="0" applyNumberFormat="1" applyFill="1" applyBorder="1" applyAlignment="1" applyProtection="1">
      <alignment horizontal="center" wrapText="1"/>
      <protection locked="0"/>
    </xf>
    <xf numFmtId="164" fontId="0" fillId="18" borderId="35" xfId="0" applyNumberFormat="1" applyFill="1" applyBorder="1" applyAlignment="1" applyProtection="1">
      <alignment horizontal="center" wrapText="1"/>
      <protection locked="0"/>
    </xf>
    <xf numFmtId="0" fontId="42" fillId="23" borderId="5" xfId="0" applyFont="1" applyFill="1" applyBorder="1" applyAlignment="1" applyProtection="1">
      <alignment horizontal="center" vertical="center" wrapText="1"/>
      <protection locked="0"/>
    </xf>
    <xf numFmtId="0" fontId="42" fillId="23" borderId="63" xfId="0" applyFont="1" applyFill="1" applyBorder="1" applyAlignment="1" applyProtection="1">
      <alignment horizontal="center" vertical="center" wrapText="1"/>
      <protection locked="0"/>
    </xf>
    <xf numFmtId="0" fontId="42" fillId="23" borderId="47" xfId="0" applyFont="1" applyFill="1" applyBorder="1" applyAlignment="1" applyProtection="1">
      <alignment horizontal="center" vertical="center" wrapText="1"/>
      <protection locked="0"/>
    </xf>
    <xf numFmtId="0" fontId="42" fillId="23" borderId="68" xfId="0" applyFont="1" applyFill="1" applyBorder="1" applyAlignment="1" applyProtection="1">
      <alignment horizontal="center" vertical="center" wrapText="1"/>
      <protection locked="0"/>
    </xf>
    <xf numFmtId="0" fontId="0" fillId="23" borderId="1" xfId="0" applyFill="1" applyBorder="1" applyAlignment="1" applyProtection="1">
      <alignment horizontal="right" vertical="center"/>
      <protection locked="0"/>
    </xf>
    <xf numFmtId="44" fontId="0" fillId="23" borderId="1" xfId="6" applyFont="1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18" borderId="23" xfId="0" applyFill="1" applyBorder="1" applyAlignment="1" applyProtection="1">
      <alignment horizontal="left"/>
      <protection locked="0"/>
    </xf>
    <xf numFmtId="14" fontId="0" fillId="18" borderId="23" xfId="0" applyNumberFormat="1" applyFill="1" applyBorder="1" applyAlignment="1" applyProtection="1">
      <alignment horizontal="left"/>
      <protection locked="0"/>
    </xf>
    <xf numFmtId="0" fontId="0" fillId="18" borderId="23" xfId="0" quotePrefix="1" applyFill="1" applyBorder="1" applyAlignment="1" applyProtection="1">
      <alignment horizontal="left"/>
      <protection locked="0"/>
    </xf>
    <xf numFmtId="0" fontId="0" fillId="15" borderId="1" xfId="0" applyFill="1" applyBorder="1" applyAlignment="1" applyProtection="1">
      <alignment vertical="top" wrapText="1"/>
      <protection locked="0"/>
    </xf>
    <xf numFmtId="0" fontId="33" fillId="18" borderId="1" xfId="0" applyFont="1" applyFill="1" applyBorder="1" applyAlignment="1" applyProtection="1">
      <alignment vertical="top" wrapText="1"/>
      <protection locked="0"/>
    </xf>
    <xf numFmtId="0" fontId="33" fillId="18" borderId="43" xfId="0" applyFont="1" applyFill="1" applyBorder="1" applyAlignment="1" applyProtection="1">
      <alignment horizontal="left" vertical="center" wrapText="1"/>
      <protection locked="0"/>
    </xf>
    <xf numFmtId="0" fontId="33" fillId="18" borderId="29" xfId="0" applyFont="1" applyFill="1" applyBorder="1" applyAlignment="1" applyProtection="1">
      <alignment horizontal="left" vertical="center" wrapText="1"/>
      <protection locked="0"/>
    </xf>
    <xf numFmtId="0" fontId="33" fillId="18" borderId="44" xfId="0" applyFont="1" applyFill="1" applyBorder="1" applyAlignment="1" applyProtection="1">
      <alignment horizontal="left" vertical="center" wrapText="1"/>
      <protection locked="0"/>
    </xf>
    <xf numFmtId="0" fontId="0" fillId="19" borderId="1" xfId="0" applyFill="1" applyBorder="1" applyAlignment="1" applyProtection="1">
      <alignment horizontal="left" vertical="top" wrapText="1"/>
      <protection locked="0"/>
    </xf>
    <xf numFmtId="0" fontId="36" fillId="18" borderId="1" xfId="0" applyFont="1" applyFill="1" applyBorder="1" applyAlignment="1" applyProtection="1">
      <alignment horizontal="left" vertical="justify" wrapText="1"/>
      <protection locked="0"/>
    </xf>
    <xf numFmtId="0" fontId="32" fillId="18" borderId="1" xfId="0" applyFont="1" applyFill="1" applyBorder="1" applyAlignment="1" applyProtection="1">
      <alignment horizontal="left" vertical="justify" wrapText="1"/>
      <protection locked="0"/>
    </xf>
    <xf numFmtId="0" fontId="37" fillId="2" borderId="23" xfId="0" applyFont="1" applyFill="1" applyBorder="1" applyAlignment="1">
      <alignment horizontal="center" vertical="center"/>
    </xf>
    <xf numFmtId="0" fontId="0" fillId="18" borderId="1" xfId="0" applyFill="1" applyBorder="1" applyAlignment="1" applyProtection="1">
      <alignment horizontal="left" vertical="justify" wrapText="1"/>
      <protection locked="0"/>
    </xf>
    <xf numFmtId="0" fontId="32" fillId="18" borderId="1" xfId="0" applyFont="1" applyFill="1" applyBorder="1" applyAlignment="1" applyProtection="1">
      <alignment vertical="top" wrapText="1"/>
      <protection locked="0"/>
    </xf>
    <xf numFmtId="0" fontId="33" fillId="20" borderId="1" xfId="0" applyFont="1" applyFill="1" applyBorder="1" applyAlignment="1" applyProtection="1">
      <alignment horizontal="left" vertical="top" wrapText="1"/>
      <protection locked="0"/>
    </xf>
    <xf numFmtId="0" fontId="0" fillId="23" borderId="43" xfId="0" applyFill="1" applyBorder="1" applyAlignment="1" applyProtection="1">
      <alignment horizontal="right" vertical="center"/>
      <protection locked="0"/>
    </xf>
    <xf numFmtId="0" fontId="0" fillId="23" borderId="29" xfId="0" applyFill="1" applyBorder="1" applyAlignment="1" applyProtection="1">
      <alignment horizontal="right" vertical="center"/>
      <protection locked="0"/>
    </xf>
    <xf numFmtId="0" fontId="0" fillId="23" borderId="44" xfId="0" applyFill="1" applyBorder="1" applyAlignment="1" applyProtection="1">
      <alignment horizontal="right" vertical="center"/>
      <protection locked="0"/>
    </xf>
    <xf numFmtId="0" fontId="38" fillId="21" borderId="53" xfId="0" applyFont="1" applyFill="1" applyBorder="1" applyAlignment="1" applyProtection="1">
      <alignment horizontal="center" vertical="center" wrapText="1"/>
      <protection locked="0"/>
    </xf>
    <xf numFmtId="0" fontId="38" fillId="21" borderId="1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21" borderId="53" xfId="0" applyFont="1" applyFill="1" applyBorder="1" applyAlignment="1" applyProtection="1">
      <alignment horizontal="center" vertical="center" wrapText="1"/>
      <protection locked="0"/>
    </xf>
    <xf numFmtId="0" fontId="2" fillId="21" borderId="17" xfId="0" applyFont="1" applyFill="1" applyBorder="1" applyAlignment="1" applyProtection="1">
      <alignment horizontal="center" vertical="center" wrapText="1"/>
      <protection locked="0"/>
    </xf>
    <xf numFmtId="0" fontId="40" fillId="19" borderId="92" xfId="0" applyFont="1" applyFill="1" applyBorder="1" applyAlignment="1" applyProtection="1">
      <alignment horizontal="center" vertical="center" wrapText="1"/>
      <protection locked="0"/>
    </xf>
    <xf numFmtId="0" fontId="40" fillId="19" borderId="94" xfId="0" applyFont="1" applyFill="1" applyBorder="1" applyAlignment="1" applyProtection="1">
      <alignment horizontal="center" vertical="center" wrapText="1"/>
      <protection locked="0"/>
    </xf>
    <xf numFmtId="0" fontId="31" fillId="15" borderId="65" xfId="0" applyFont="1" applyFill="1" applyBorder="1" applyAlignment="1">
      <alignment horizontal="center"/>
    </xf>
    <xf numFmtId="0" fontId="31" fillId="15" borderId="66" xfId="0" applyFont="1" applyFill="1" applyBorder="1" applyAlignment="1">
      <alignment horizontal="center"/>
    </xf>
    <xf numFmtId="0" fontId="31" fillId="15" borderId="81" xfId="0" applyFont="1" applyFill="1" applyBorder="1" applyAlignment="1">
      <alignment horizontal="center"/>
    </xf>
    <xf numFmtId="0" fontId="39" fillId="16" borderId="30" xfId="0" applyFont="1" applyFill="1" applyBorder="1" applyAlignment="1">
      <alignment horizontal="center" vertical="center"/>
    </xf>
    <xf numFmtId="0" fontId="39" fillId="16" borderId="64" xfId="0" applyFont="1" applyFill="1" applyBorder="1" applyAlignment="1">
      <alignment horizontal="center" vertical="center"/>
    </xf>
    <xf numFmtId="0" fontId="39" fillId="16" borderId="31" xfId="0" applyFont="1" applyFill="1" applyBorder="1" applyAlignment="1">
      <alignment horizontal="center" vertical="center"/>
    </xf>
    <xf numFmtId="0" fontId="0" fillId="18" borderId="43" xfId="0" applyFill="1" applyBorder="1" applyAlignment="1" applyProtection="1">
      <alignment horizontal="left" vertical="center" wrapText="1"/>
      <protection locked="0"/>
    </xf>
    <xf numFmtId="0" fontId="0" fillId="18" borderId="29" xfId="0" applyFill="1" applyBorder="1" applyAlignment="1" applyProtection="1">
      <alignment horizontal="left" vertical="center" wrapText="1"/>
      <protection locked="0"/>
    </xf>
    <xf numFmtId="0" fontId="0" fillId="18" borderId="43" xfId="0" applyFill="1" applyBorder="1" applyAlignment="1" applyProtection="1">
      <alignment horizontal="left"/>
      <protection locked="0"/>
    </xf>
    <xf numFmtId="0" fontId="0" fillId="18" borderId="29" xfId="0" applyFill="1" applyBorder="1" applyAlignment="1" applyProtection="1">
      <alignment horizontal="left"/>
      <protection locked="0"/>
    </xf>
    <xf numFmtId="0" fontId="31" fillId="5" borderId="25" xfId="0" applyFont="1" applyFill="1" applyBorder="1" applyAlignment="1">
      <alignment horizontal="center"/>
    </xf>
    <xf numFmtId="0" fontId="31" fillId="5" borderId="15" xfId="0" applyFont="1" applyFill="1" applyBorder="1" applyAlignment="1">
      <alignment horizontal="center"/>
    </xf>
    <xf numFmtId="0" fontId="31" fillId="5" borderId="16" xfId="0" applyFont="1" applyFill="1" applyBorder="1" applyAlignment="1">
      <alignment horizontal="center"/>
    </xf>
    <xf numFmtId="0" fontId="0" fillId="18" borderId="30" xfId="0" applyFont="1" applyFill="1" applyBorder="1" applyAlignment="1" applyProtection="1">
      <alignment horizontal="center" vertical="center"/>
      <protection locked="0"/>
    </xf>
    <xf numFmtId="0" fontId="0" fillId="18" borderId="31" xfId="0" applyFont="1" applyFill="1" applyBorder="1" applyAlignment="1" applyProtection="1">
      <alignment horizontal="center" vertical="center"/>
      <protection locked="0"/>
    </xf>
    <xf numFmtId="0" fontId="0" fillId="18" borderId="30" xfId="0" applyFont="1" applyFill="1" applyBorder="1" applyAlignment="1" applyProtection="1">
      <alignment horizontal="center"/>
      <protection locked="0"/>
    </xf>
    <xf numFmtId="0" fontId="0" fillId="18" borderId="31" xfId="0" applyFont="1" applyFill="1" applyBorder="1" applyAlignment="1" applyProtection="1">
      <alignment horizontal="center"/>
      <protection locked="0"/>
    </xf>
    <xf numFmtId="0" fontId="0" fillId="2" borderId="82" xfId="0" applyFont="1" applyFill="1" applyBorder="1" applyAlignment="1">
      <alignment horizontal="center"/>
    </xf>
    <xf numFmtId="0" fontId="0" fillId="2" borderId="73" xfId="0" applyFont="1" applyFill="1" applyBorder="1" applyAlignment="1">
      <alignment horizontal="center"/>
    </xf>
    <xf numFmtId="0" fontId="0" fillId="2" borderId="83" xfId="0" applyFont="1" applyFill="1" applyBorder="1" applyAlignment="1">
      <alignment horizontal="center"/>
    </xf>
    <xf numFmtId="164" fontId="0" fillId="18" borderId="60" xfId="0" applyNumberFormat="1" applyFill="1" applyBorder="1" applyAlignment="1" applyProtection="1">
      <alignment horizontal="center" vertical="center"/>
      <protection locked="0"/>
    </xf>
    <xf numFmtId="164" fontId="0" fillId="18" borderId="35" xfId="0" applyNumberFormat="1" applyFill="1" applyBorder="1" applyAlignment="1" applyProtection="1">
      <alignment horizontal="center" vertical="center"/>
      <protection locked="0"/>
    </xf>
    <xf numFmtId="0" fontId="0" fillId="18" borderId="61" xfId="0" applyFill="1" applyBorder="1" applyAlignment="1" applyProtection="1">
      <alignment horizontal="center" vertical="center"/>
      <protection locked="0"/>
    </xf>
    <xf numFmtId="0" fontId="0" fillId="18" borderId="12" xfId="0" applyFill="1" applyBorder="1" applyAlignment="1" applyProtection="1">
      <alignment horizontal="center" vertical="center"/>
      <protection locked="0"/>
    </xf>
    <xf numFmtId="14" fontId="0" fillId="18" borderId="43" xfId="0" applyNumberFormat="1" applyFill="1" applyBorder="1" applyAlignment="1" applyProtection="1">
      <alignment horizontal="left"/>
      <protection locked="0"/>
    </xf>
    <xf numFmtId="0" fontId="0" fillId="18" borderId="41" xfId="0" applyFill="1" applyBorder="1" applyAlignment="1" applyProtection="1">
      <alignment horizontal="left" wrapText="1"/>
      <protection locked="0"/>
    </xf>
    <xf numFmtId="0" fontId="0" fillId="18" borderId="23" xfId="0" applyFill="1" applyBorder="1" applyAlignment="1" applyProtection="1">
      <alignment horizontal="left" wrapText="1"/>
      <protection locked="0"/>
    </xf>
    <xf numFmtId="14" fontId="0" fillId="18" borderId="41" xfId="0" applyNumberFormat="1" applyFill="1" applyBorder="1" applyAlignment="1" applyProtection="1">
      <alignment horizontal="left" wrapText="1"/>
      <protection locked="0"/>
    </xf>
    <xf numFmtId="0" fontId="32" fillId="18" borderId="43" xfId="0" applyFont="1" applyFill="1" applyBorder="1" applyAlignment="1" applyProtection="1">
      <alignment horizontal="left" vertical="top" wrapText="1"/>
      <protection locked="0"/>
    </xf>
    <xf numFmtId="0" fontId="32" fillId="18" borderId="29" xfId="0" applyFont="1" applyFill="1" applyBorder="1" applyAlignment="1" applyProtection="1">
      <alignment horizontal="left" vertical="top" wrapText="1"/>
      <protection locked="0"/>
    </xf>
    <xf numFmtId="0" fontId="32" fillId="18" borderId="44" xfId="0" applyFont="1" applyFill="1" applyBorder="1" applyAlignment="1" applyProtection="1">
      <alignment horizontal="left" vertical="top" wrapText="1"/>
      <protection locked="0"/>
    </xf>
    <xf numFmtId="0" fontId="33" fillId="4" borderId="1" xfId="0" applyFont="1" applyFill="1" applyBorder="1" applyAlignment="1" applyProtection="1">
      <alignment horizontal="left" vertical="top" wrapText="1"/>
      <protection locked="0"/>
    </xf>
    <xf numFmtId="0" fontId="0" fillId="15" borderId="30" xfId="0" applyFill="1" applyBorder="1" applyAlignment="1">
      <alignment horizontal="center" vertical="center"/>
    </xf>
    <xf numFmtId="0" fontId="0" fillId="15" borderId="64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60" xfId="0" applyFill="1" applyBorder="1" applyAlignment="1">
      <alignment horizontal="center" vertical="center" wrapText="1"/>
    </xf>
    <xf numFmtId="0" fontId="0" fillId="15" borderId="61" xfId="0" applyFill="1" applyBorder="1" applyAlignment="1">
      <alignment horizontal="center" vertical="center" wrapText="1"/>
    </xf>
    <xf numFmtId="0" fontId="0" fillId="15" borderId="79" xfId="0" applyFill="1" applyBorder="1" applyAlignment="1">
      <alignment horizontal="center" vertical="center" wrapText="1"/>
    </xf>
    <xf numFmtId="0" fontId="0" fillId="19" borderId="80" xfId="0" applyFill="1" applyBorder="1" applyAlignment="1">
      <alignment horizontal="center" vertical="center"/>
    </xf>
    <xf numFmtId="0" fontId="0" fillId="19" borderId="61" xfId="0" applyFill="1" applyBorder="1" applyAlignment="1">
      <alignment horizontal="center" vertical="center"/>
    </xf>
    <xf numFmtId="0" fontId="0" fillId="19" borderId="7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79" xfId="0" applyFill="1" applyBorder="1" applyAlignment="1">
      <alignment horizontal="center" vertical="center" wrapText="1"/>
    </xf>
    <xf numFmtId="0" fontId="31" fillId="15" borderId="25" xfId="0" applyFont="1" applyFill="1" applyBorder="1" applyAlignment="1">
      <alignment horizontal="center"/>
    </xf>
    <xf numFmtId="0" fontId="31" fillId="15" borderId="16" xfId="0" applyFont="1" applyFill="1" applyBorder="1" applyAlignment="1">
      <alignment horizontal="center"/>
    </xf>
    <xf numFmtId="0" fontId="31" fillId="15" borderId="15" xfId="0" applyFont="1" applyFill="1" applyBorder="1" applyAlignment="1">
      <alignment horizontal="center"/>
    </xf>
    <xf numFmtId="0" fontId="31" fillId="19" borderId="59" xfId="0" applyFont="1" applyFill="1" applyBorder="1" applyAlignment="1">
      <alignment horizontal="center"/>
    </xf>
    <xf numFmtId="0" fontId="31" fillId="19" borderId="15" xfId="0" applyFont="1" applyFill="1" applyBorder="1" applyAlignment="1">
      <alignment horizontal="center"/>
    </xf>
    <xf numFmtId="0" fontId="31" fillId="19" borderId="16" xfId="0" applyFont="1" applyFill="1" applyBorder="1" applyAlignment="1">
      <alignment horizontal="center"/>
    </xf>
    <xf numFmtId="14" fontId="0" fillId="18" borderId="41" xfId="0" applyNumberFormat="1" applyFill="1" applyBorder="1" applyAlignment="1" applyProtection="1">
      <alignment horizontal="left"/>
      <protection locked="0"/>
    </xf>
    <xf numFmtId="0" fontId="38" fillId="22" borderId="92" xfId="0" applyFont="1" applyFill="1" applyBorder="1" applyAlignment="1" applyProtection="1">
      <alignment horizontal="center" vertical="center" wrapText="1"/>
      <protection locked="0"/>
    </xf>
    <xf numFmtId="0" fontId="38" fillId="22" borderId="94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8" fillId="22" borderId="5" xfId="0" applyFont="1" applyFill="1" applyBorder="1" applyAlignment="1" applyProtection="1">
      <alignment horizontal="center" vertical="center" wrapText="1"/>
      <protection locked="0"/>
    </xf>
    <xf numFmtId="0" fontId="38" fillId="22" borderId="47" xfId="0" applyFont="1" applyFill="1" applyBorder="1" applyAlignment="1" applyProtection="1">
      <alignment horizontal="center" vertical="center" wrapText="1"/>
      <protection locked="0"/>
    </xf>
    <xf numFmtId="0" fontId="40" fillId="19" borderId="5" xfId="0" applyFont="1" applyFill="1" applyBorder="1" applyAlignment="1" applyProtection="1">
      <alignment horizontal="center" vertical="center" wrapText="1"/>
      <protection locked="0"/>
    </xf>
    <xf numFmtId="0" fontId="40" fillId="19" borderId="47" xfId="0" applyFont="1" applyFill="1" applyBorder="1" applyAlignment="1" applyProtection="1">
      <alignment horizontal="center" vertical="center" wrapText="1"/>
      <protection locked="0"/>
    </xf>
    <xf numFmtId="0" fontId="38" fillId="21" borderId="5" xfId="0" applyFont="1" applyFill="1" applyBorder="1" applyAlignment="1" applyProtection="1">
      <alignment horizontal="center" vertical="center" wrapText="1"/>
      <protection locked="0"/>
    </xf>
    <xf numFmtId="0" fontId="38" fillId="21" borderId="26" xfId="0" applyFont="1" applyFill="1" applyBorder="1" applyAlignment="1" applyProtection="1">
      <alignment horizontal="center" vertical="center" wrapText="1"/>
      <protection locked="0"/>
    </xf>
    <xf numFmtId="0" fontId="38" fillId="21" borderId="47" xfId="0" applyFont="1" applyFill="1" applyBorder="1" applyAlignment="1" applyProtection="1">
      <alignment horizontal="center" vertical="center" wrapText="1"/>
      <protection locked="0"/>
    </xf>
    <xf numFmtId="0" fontId="38" fillId="21" borderId="92" xfId="0" applyFont="1" applyFill="1" applyBorder="1" applyAlignment="1" applyProtection="1">
      <alignment horizontal="center" vertical="center" wrapText="1"/>
      <protection locked="0"/>
    </xf>
    <xf numFmtId="0" fontId="38" fillId="21" borderId="93" xfId="0" applyFont="1" applyFill="1" applyBorder="1" applyAlignment="1" applyProtection="1">
      <alignment horizontal="center" vertical="center" wrapText="1"/>
      <protection locked="0"/>
    </xf>
    <xf numFmtId="0" fontId="38" fillId="21" borderId="94" xfId="0" applyFont="1" applyFill="1" applyBorder="1" applyAlignment="1" applyProtection="1">
      <alignment horizontal="center" vertical="center" wrapText="1"/>
      <protection locked="0"/>
    </xf>
    <xf numFmtId="0" fontId="14" fillId="0" borderId="39" xfId="4" applyFont="1" applyBorder="1" applyAlignment="1">
      <alignment horizontal="center"/>
    </xf>
    <xf numFmtId="0" fontId="14" fillId="0" borderId="40" xfId="4" applyFont="1" applyBorder="1" applyAlignment="1">
      <alignment horizontal="center"/>
    </xf>
    <xf numFmtId="0" fontId="16" fillId="0" borderId="36" xfId="4" applyFont="1" applyBorder="1" applyAlignment="1">
      <alignment horizontal="center"/>
    </xf>
    <xf numFmtId="0" fontId="16" fillId="0" borderId="38" xfId="4" applyFont="1" applyBorder="1" applyAlignment="1">
      <alignment horizontal="center"/>
    </xf>
    <xf numFmtId="0" fontId="17" fillId="0" borderId="43" xfId="4" applyFont="1" applyBorder="1" applyAlignment="1">
      <alignment horizontal="center"/>
    </xf>
    <xf numFmtId="0" fontId="18" fillId="0" borderId="44" xfId="4" applyFont="1" applyBorder="1" applyAlignment="1">
      <alignment horizontal="center"/>
    </xf>
    <xf numFmtId="0" fontId="19" fillId="0" borderId="43" xfId="5" applyFont="1" applyBorder="1" applyAlignment="1">
      <alignment horizontal="center"/>
    </xf>
    <xf numFmtId="0" fontId="21" fillId="0" borderId="44" xfId="5" applyFont="1" applyBorder="1" applyAlignment="1">
      <alignment horizontal="center"/>
    </xf>
    <xf numFmtId="0" fontId="22" fillId="0" borderId="41" xfId="4" applyFont="1" applyBorder="1" applyAlignment="1">
      <alignment horizontal="center"/>
    </xf>
    <xf numFmtId="0" fontId="22" fillId="0" borderId="42" xfId="4" applyFont="1" applyBorder="1" applyAlignment="1">
      <alignment horizontal="center"/>
    </xf>
    <xf numFmtId="14" fontId="0" fillId="18" borderId="2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18" borderId="1" xfId="0" applyFill="1" applyBorder="1" applyAlignment="1">
      <alignment horizontal="left" vertical="top" wrapText="1"/>
    </xf>
    <xf numFmtId="0" fontId="0" fillId="18" borderId="1" xfId="0" applyFill="1" applyBorder="1" applyAlignment="1">
      <alignment horizontal="left" vertical="top" wrapText="1" readingOrder="1"/>
    </xf>
    <xf numFmtId="0" fontId="8" fillId="2" borderId="0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15" borderId="25" xfId="0" applyFont="1" applyFill="1" applyBorder="1" applyAlignment="1">
      <alignment horizontal="center"/>
    </xf>
    <xf numFmtId="0" fontId="7" fillId="15" borderId="15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0" fillId="2" borderId="89" xfId="0" applyFill="1" applyBorder="1" applyAlignment="1">
      <alignment vertical="center"/>
    </xf>
    <xf numFmtId="0" fontId="0" fillId="2" borderId="98" xfId="0" applyFill="1" applyBorder="1"/>
    <xf numFmtId="0" fontId="0" fillId="2" borderId="99" xfId="0" applyFill="1" applyBorder="1"/>
    <xf numFmtId="0" fontId="8" fillId="17" borderId="64" xfId="0" applyFont="1" applyFill="1" applyBorder="1" applyAlignment="1">
      <alignment horizontal="center"/>
    </xf>
    <xf numFmtId="164" fontId="0" fillId="18" borderId="61" xfId="0" applyNumberFormat="1" applyFill="1" applyBorder="1" applyAlignment="1" applyProtection="1">
      <alignment horizontal="center" vertical="center"/>
      <protection locked="0"/>
    </xf>
    <xf numFmtId="164" fontId="0" fillId="18" borderId="12" xfId="0" applyNumberFormat="1" applyFill="1" applyBorder="1" applyAlignment="1" applyProtection="1">
      <alignment horizontal="center" vertical="center"/>
      <protection locked="0"/>
    </xf>
    <xf numFmtId="164" fontId="0" fillId="0" borderId="17" xfId="0" applyNumberFormat="1" applyFill="1" applyBorder="1"/>
    <xf numFmtId="164" fontId="0" fillId="18" borderId="50" xfId="0" applyNumberFormat="1" applyFill="1" applyBorder="1" applyProtection="1">
      <protection locked="0"/>
    </xf>
    <xf numFmtId="164" fontId="0" fillId="18" borderId="14" xfId="0" applyNumberFormat="1" applyFill="1" applyBorder="1" applyProtection="1">
      <protection locked="0"/>
    </xf>
    <xf numFmtId="0" fontId="7" fillId="18" borderId="30" xfId="0" applyFont="1" applyFill="1" applyBorder="1" applyAlignment="1" applyProtection="1">
      <alignment horizontal="center"/>
      <protection locked="0"/>
    </xf>
    <xf numFmtId="0" fontId="7" fillId="18" borderId="3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right" vertical="top"/>
    </xf>
    <xf numFmtId="0" fontId="37" fillId="2" borderId="0" xfId="0" applyFont="1" applyFill="1"/>
    <xf numFmtId="0" fontId="3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33" fillId="2" borderId="0" xfId="0" applyFont="1" applyFill="1" applyBorder="1" applyAlignment="1" applyProtection="1">
      <alignment vertical="top" wrapText="1"/>
    </xf>
    <xf numFmtId="0" fontId="37" fillId="2" borderId="0" xfId="0" applyFont="1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right" vertical="top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left" vertical="center" wrapText="1"/>
    </xf>
    <xf numFmtId="44" fontId="33" fillId="2" borderId="1" xfId="0" applyNumberFormat="1" applyFont="1" applyFill="1" applyBorder="1" applyAlignment="1" applyProtection="1">
      <alignment horizontal="left" vertical="center" wrapText="1"/>
    </xf>
    <xf numFmtId="0" fontId="0" fillId="2" borderId="39" xfId="0" applyFill="1" applyBorder="1" applyProtection="1"/>
    <xf numFmtId="0" fontId="33" fillId="2" borderId="40" xfId="0" applyFont="1" applyFill="1" applyBorder="1" applyAlignment="1" applyProtection="1">
      <alignment vertical="top" wrapText="1"/>
    </xf>
    <xf numFmtId="0" fontId="33" fillId="2" borderId="43" xfId="0" applyFont="1" applyFill="1" applyBorder="1" applyAlignment="1" applyProtection="1">
      <alignment horizontal="left" vertical="center" wrapText="1"/>
    </xf>
    <xf numFmtId="0" fontId="33" fillId="2" borderId="44" xfId="0" applyFont="1" applyFill="1" applyBorder="1" applyAlignment="1" applyProtection="1">
      <alignment horizontal="left" vertical="center" wrapText="1"/>
    </xf>
    <xf numFmtId="0" fontId="33" fillId="2" borderId="39" xfId="0" applyFont="1" applyFill="1" applyBorder="1" applyAlignment="1" applyProtection="1">
      <alignment vertical="top" wrapText="1"/>
    </xf>
    <xf numFmtId="0" fontId="33" fillId="2" borderId="0" xfId="0" applyFont="1" applyFill="1" applyBorder="1" applyAlignment="1" applyProtection="1">
      <alignment vertical="center" wrapText="1"/>
    </xf>
    <xf numFmtId="44" fontId="33" fillId="2" borderId="1" xfId="0" applyNumberFormat="1" applyFont="1" applyFill="1" applyBorder="1" applyAlignment="1" applyProtection="1">
      <alignment horizontal="center" vertical="center" wrapText="1"/>
    </xf>
    <xf numFmtId="44" fontId="33" fillId="2" borderId="43" xfId="6" applyFont="1" applyFill="1" applyBorder="1" applyAlignment="1" applyProtection="1">
      <alignment horizontal="center" vertical="center" wrapText="1"/>
    </xf>
    <xf numFmtId="44" fontId="33" fillId="2" borderId="29" xfId="6" applyFont="1" applyFill="1" applyBorder="1" applyAlignment="1" applyProtection="1">
      <alignment horizontal="center" vertical="center" wrapText="1"/>
    </xf>
    <xf numFmtId="44" fontId="33" fillId="2" borderId="44" xfId="6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44" xfId="0" applyFill="1" applyBorder="1" applyAlignment="1" applyProtection="1">
      <alignment horizontal="center" vertical="center" wrapText="1"/>
    </xf>
    <xf numFmtId="0" fontId="41" fillId="2" borderId="30" xfId="0" applyFont="1" applyFill="1" applyBorder="1" applyAlignment="1" applyProtection="1">
      <alignment horizontal="left" vertical="center" wrapText="1"/>
    </xf>
    <xf numFmtId="0" fontId="41" fillId="2" borderId="64" xfId="0" applyFont="1" applyFill="1" applyBorder="1" applyAlignment="1" applyProtection="1">
      <alignment horizontal="left" vertical="center" wrapText="1"/>
    </xf>
    <xf numFmtId="0" fontId="41" fillId="2" borderId="31" xfId="0" applyFont="1" applyFill="1" applyBorder="1" applyAlignment="1" applyProtection="1">
      <alignment horizontal="left" vertical="center" wrapText="1"/>
    </xf>
    <xf numFmtId="0" fontId="44" fillId="2" borderId="30" xfId="0" applyFont="1" applyFill="1" applyBorder="1" applyAlignment="1" applyProtection="1">
      <alignment horizontal="center" vertical="center" wrapText="1"/>
    </xf>
    <xf numFmtId="0" fontId="44" fillId="2" borderId="31" xfId="0" applyFont="1" applyFill="1" applyBorder="1" applyAlignment="1" applyProtection="1">
      <alignment horizontal="center" vertical="center" wrapText="1"/>
    </xf>
    <xf numFmtId="0" fontId="33" fillId="2" borderId="18" xfId="0" applyFont="1" applyFill="1" applyBorder="1" applyAlignment="1" applyProtection="1">
      <alignment horizontal="left" vertical="center" wrapText="1"/>
    </xf>
    <xf numFmtId="0" fontId="33" fillId="2" borderId="7" xfId="0" applyFont="1" applyFill="1" applyBorder="1" applyAlignment="1" applyProtection="1">
      <alignment horizontal="left" vertical="center" wrapText="1"/>
    </xf>
    <xf numFmtId="44" fontId="33" fillId="2" borderId="7" xfId="0" applyNumberFormat="1" applyFont="1" applyFill="1" applyBorder="1" applyAlignment="1" applyProtection="1">
      <alignment horizontal="left" vertical="center" wrapText="1"/>
    </xf>
    <xf numFmtId="0" fontId="33" fillId="2" borderId="84" xfId="0" applyFont="1" applyFill="1" applyBorder="1" applyAlignment="1" applyProtection="1">
      <alignment horizontal="left" vertical="center" wrapText="1"/>
    </xf>
    <xf numFmtId="0" fontId="3" fillId="2" borderId="0" xfId="0" applyFont="1" applyFill="1" applyProtection="1"/>
    <xf numFmtId="0" fontId="0" fillId="2" borderId="0" xfId="0" applyFill="1" applyBorder="1" applyAlignment="1" applyProtection="1">
      <alignment horizontal="left" vertical="top" wrapText="1"/>
    </xf>
    <xf numFmtId="0" fontId="33" fillId="2" borderId="85" xfId="0" applyFont="1" applyFill="1" applyBorder="1" applyAlignment="1" applyProtection="1">
      <alignment horizontal="left" vertical="center" wrapText="1"/>
    </xf>
    <xf numFmtId="0" fontId="33" fillId="2" borderId="62" xfId="0" applyFont="1" applyFill="1" applyBorder="1" applyAlignment="1" applyProtection="1">
      <alignment horizontal="left" vertical="center" wrapText="1"/>
    </xf>
    <xf numFmtId="0" fontId="33" fillId="2" borderId="67" xfId="0" applyFont="1" applyFill="1" applyBorder="1" applyAlignment="1" applyProtection="1">
      <alignment horizontal="left" vertical="center" wrapText="1"/>
    </xf>
    <xf numFmtId="44" fontId="33" fillId="2" borderId="13" xfId="0" applyNumberFormat="1" applyFont="1" applyFill="1" applyBorder="1" applyAlignment="1" applyProtection="1">
      <alignment horizontal="left" vertical="center" wrapText="1"/>
    </xf>
    <xf numFmtId="0" fontId="33" fillId="2" borderId="13" xfId="0" applyFont="1" applyFill="1" applyBorder="1" applyAlignment="1" applyProtection="1">
      <alignment horizontal="left" vertical="center" wrapText="1"/>
    </xf>
    <xf numFmtId="0" fontId="33" fillId="2" borderId="46" xfId="0" applyFont="1" applyFill="1" applyBorder="1" applyAlignment="1" applyProtection="1">
      <alignment horizontal="left" vertical="center" wrapText="1"/>
    </xf>
    <xf numFmtId="0" fontId="0" fillId="18" borderId="1" xfId="0" applyFill="1" applyBorder="1" applyAlignment="1" applyProtection="1">
      <alignment horizontal="left" vertical="justify" wrapText="1"/>
    </xf>
  </cellXfs>
  <cellStyles count="7">
    <cellStyle name="Currency" xfId="6" builtinId="4"/>
    <cellStyle name="Normal" xfId="0" builtinId="0"/>
    <cellStyle name="Normal_1Spring leaf crit line" xfId="4" xr:uid="{6270C5A2-1E68-4EFC-A777-A1E9397FBD3E}"/>
    <cellStyle name="Normal_Almond Chart" xfId="5" xr:uid="{F4C398EC-12BE-42B2-817E-7A71B2F81E47}"/>
    <cellStyle name="Normal_report template" xfId="3" xr:uid="{DFCEE3AB-289A-410B-9BF7-52C279B894B3}"/>
    <cellStyle name="Normal_Sheet1" xfId="2" xr:uid="{AB3F5545-94B9-4153-AEDC-AE4460DC67E4}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3300"/>
      <color rgb="FFCC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107711</xdr:colOff>
      <xdr:row>0</xdr:row>
      <xdr:rowOff>87630</xdr:rowOff>
    </xdr:from>
    <xdr:to>
      <xdr:col>18</xdr:col>
      <xdr:colOff>85317</xdr:colOff>
      <xdr:row>2</xdr:row>
      <xdr:rowOff>305011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6294" y="87630"/>
          <a:ext cx="2454108" cy="835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152400</xdr:rowOff>
    </xdr:from>
    <xdr:to>
      <xdr:col>2</xdr:col>
      <xdr:colOff>1163214</xdr:colOff>
      <xdr:row>115</xdr:row>
      <xdr:rowOff>84405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12120563"/>
          <a:ext cx="2100263" cy="9073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</xdr:colOff>
          <xdr:row>17</xdr:row>
          <xdr:rowOff>26670</xdr:rowOff>
        </xdr:from>
        <xdr:to>
          <xdr:col>1</xdr:col>
          <xdr:colOff>914400</xdr:colOff>
          <xdr:row>17</xdr:row>
          <xdr:rowOff>217170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Avail. SPe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</xdr:row>
          <xdr:rowOff>11430</xdr:rowOff>
        </xdr:from>
        <xdr:to>
          <xdr:col>2</xdr:col>
          <xdr:colOff>1055370</xdr:colOff>
          <xdr:row>17</xdr:row>
          <xdr:rowOff>240030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Exc. AA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163830</xdr:colOff>
          <xdr:row>26</xdr:row>
          <xdr:rowOff>26670</xdr:rowOff>
        </xdr:from>
        <xdr:to>
          <xdr:col>2</xdr:col>
          <xdr:colOff>1028700</xdr:colOff>
          <xdr:row>27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Exc. AA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26670</xdr:rowOff>
        </xdr:from>
        <xdr:to>
          <xdr:col>1</xdr:col>
          <xdr:colOff>925830</xdr:colOff>
          <xdr:row>27</xdr:row>
          <xdr:rowOff>1089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Avail. SPe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152944</xdr:colOff>
          <xdr:row>31</xdr:row>
          <xdr:rowOff>168185</xdr:rowOff>
        </xdr:from>
        <xdr:to>
          <xdr:col>2</xdr:col>
          <xdr:colOff>1017814</xdr:colOff>
          <xdr:row>33</xdr:row>
          <xdr:rowOff>5443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Exc. AA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26670</xdr:rowOff>
        </xdr:from>
        <xdr:to>
          <xdr:col>1</xdr:col>
          <xdr:colOff>773430</xdr:colOff>
          <xdr:row>32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Avail. SPe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163830</xdr:colOff>
          <xdr:row>45</xdr:row>
          <xdr:rowOff>26670</xdr:rowOff>
        </xdr:from>
        <xdr:to>
          <xdr:col>2</xdr:col>
          <xdr:colOff>1028700</xdr:colOff>
          <xdr:row>46</xdr:row>
          <xdr:rowOff>11430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Exc. AA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45</xdr:row>
          <xdr:rowOff>26670</xdr:rowOff>
        </xdr:from>
        <xdr:to>
          <xdr:col>2</xdr:col>
          <xdr:colOff>0</xdr:colOff>
          <xdr:row>46</xdr:row>
          <xdr:rowOff>1088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Avail. SPe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750570</xdr:colOff>
          <xdr:row>60</xdr:row>
          <xdr:rowOff>114300</xdr:rowOff>
        </xdr:from>
        <xdr:to>
          <xdr:col>2</xdr:col>
          <xdr:colOff>1116330</xdr:colOff>
          <xdr:row>62</xdr:row>
          <xdr:rowOff>26670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See prior report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4</xdr:row>
      <xdr:rowOff>53340</xdr:rowOff>
    </xdr:from>
    <xdr:to>
      <xdr:col>1</xdr:col>
      <xdr:colOff>592455</xdr:colOff>
      <xdr:row>6</xdr:row>
      <xdr:rowOff>49530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4274820"/>
          <a:ext cx="487680" cy="3276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67064</xdr:colOff>
      <xdr:row>29</xdr:row>
      <xdr:rowOff>107739</xdr:rowOff>
    </xdr:from>
    <xdr:to>
      <xdr:col>26</xdr:col>
      <xdr:colOff>125369</xdr:colOff>
      <xdr:row>35</xdr:row>
      <xdr:rowOff>55880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1064" y="4330489"/>
          <a:ext cx="1751638" cy="1052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A580-69A2-45A9-8613-EA4D38A07720}">
  <sheetPr codeName="Sheet1"/>
  <dimension ref="A1:BP209"/>
  <sheetViews>
    <sheetView tabSelected="1" topLeftCell="A78" zoomScale="70" zoomScaleNormal="70" workbookViewId="0">
      <selection activeCell="E82" sqref="E82:G82"/>
    </sheetView>
  </sheetViews>
  <sheetFormatPr defaultColWidth="9" defaultRowHeight="12.9" x14ac:dyDescent="0.5"/>
  <cols>
    <col min="1" max="1" width="3.5859375" style="1" customWidth="1"/>
    <col min="2" max="2" width="14.8203125" customWidth="1"/>
    <col min="3" max="3" width="18.41015625" customWidth="1"/>
    <col min="4" max="4" width="22.41015625" customWidth="1"/>
    <col min="5" max="5" width="6.5859375" customWidth="1"/>
    <col min="6" max="6" width="9.17578125" customWidth="1"/>
    <col min="7" max="7" width="9.5859375" customWidth="1"/>
    <col min="8" max="8" width="9.17578125" customWidth="1"/>
    <col min="9" max="9" width="10.41015625" customWidth="1"/>
    <col min="10" max="10" width="8.41015625" customWidth="1"/>
    <col min="11" max="11" width="7.41015625" customWidth="1"/>
    <col min="12" max="12" width="11" customWidth="1"/>
    <col min="13" max="13" width="9.8203125" customWidth="1"/>
    <col min="14" max="14" width="10.17578125" customWidth="1"/>
    <col min="15" max="15" width="9.8203125" customWidth="1"/>
    <col min="16" max="16" width="9.5859375" customWidth="1"/>
    <col min="17" max="17" width="8.41015625" customWidth="1"/>
    <col min="18" max="18" width="10.5859375" customWidth="1"/>
    <col min="19" max="19" width="11.17578125" customWidth="1"/>
    <col min="20" max="20" width="9.8203125" customWidth="1"/>
    <col min="21" max="21" width="10.41015625" customWidth="1"/>
    <col min="22" max="22" width="3.41015625" style="1" customWidth="1"/>
    <col min="23" max="26" width="6.41015625" customWidth="1"/>
    <col min="27" max="27" width="9.41015625" customWidth="1"/>
    <col min="28" max="28" width="1.8203125" customWidth="1"/>
    <col min="29" max="29" width="2.17578125" style="1" customWidth="1"/>
    <col min="30" max="68" width="8.8203125" style="1"/>
  </cols>
  <sheetData>
    <row r="1" spans="1:68" s="1" customFormat="1" ht="21.55" customHeight="1" x14ac:dyDescent="0.5"/>
    <row r="2" spans="1:68" s="1" customFormat="1" ht="26.5" customHeight="1" x14ac:dyDescent="1.05">
      <c r="B2" s="129" t="s">
        <v>71</v>
      </c>
      <c r="T2" s="1" t="s">
        <v>153</v>
      </c>
    </row>
    <row r="3" spans="1:68" s="1" customFormat="1" ht="31.75" customHeight="1" x14ac:dyDescent="0.85">
      <c r="B3" s="37"/>
      <c r="W3" s="128" t="s">
        <v>154</v>
      </c>
    </row>
    <row r="4" spans="1:68" s="1" customFormat="1" ht="16.5" customHeight="1" x14ac:dyDescent="0.5">
      <c r="B4" s="38" t="s">
        <v>186</v>
      </c>
      <c r="D4" s="387"/>
      <c r="E4" s="388"/>
      <c r="F4" s="388"/>
      <c r="G4" s="388"/>
      <c r="H4" s="388"/>
      <c r="I4" s="1" t="s">
        <v>187</v>
      </c>
      <c r="M4" s="387"/>
      <c r="N4" s="388"/>
      <c r="O4" s="388"/>
      <c r="P4" s="388"/>
      <c r="Q4" s="388"/>
      <c r="S4" s="1" t="s">
        <v>202</v>
      </c>
      <c r="U4" s="412"/>
      <c r="V4" s="331"/>
      <c r="W4" s="331"/>
      <c r="X4" s="331"/>
      <c r="Y4" s="331"/>
      <c r="Z4" s="331"/>
    </row>
    <row r="5" spans="1:68" s="1" customFormat="1" ht="15" customHeight="1" x14ac:dyDescent="0.5">
      <c r="B5" s="38" t="s">
        <v>200</v>
      </c>
      <c r="D5" s="387"/>
      <c r="E5" s="388"/>
      <c r="F5" s="388"/>
      <c r="G5" s="388"/>
      <c r="H5" s="388"/>
      <c r="I5" s="308"/>
      <c r="J5" s="284"/>
      <c r="K5" s="284"/>
      <c r="L5" s="284"/>
      <c r="M5" s="387"/>
      <c r="N5" s="388"/>
      <c r="O5" s="388"/>
      <c r="P5" s="388"/>
      <c r="Q5" s="388"/>
      <c r="S5" s="1" t="s">
        <v>203</v>
      </c>
      <c r="U5" s="386"/>
      <c r="V5" s="371"/>
      <c r="W5" s="371"/>
      <c r="X5" s="371"/>
      <c r="Y5" s="371"/>
      <c r="Z5" s="371"/>
    </row>
    <row r="6" spans="1:68" s="1" customFormat="1" ht="15" customHeight="1" x14ac:dyDescent="0.5">
      <c r="B6" s="38" t="s">
        <v>158</v>
      </c>
      <c r="D6" s="387"/>
      <c r="E6" s="388"/>
      <c r="F6" s="388"/>
      <c r="G6" s="388"/>
      <c r="H6" s="388"/>
      <c r="I6" s="1" t="s">
        <v>158</v>
      </c>
      <c r="M6" s="387"/>
      <c r="N6" s="388"/>
      <c r="O6" s="388"/>
      <c r="P6" s="388"/>
      <c r="Q6" s="388"/>
      <c r="S6" s="308"/>
      <c r="T6" s="308"/>
      <c r="U6" s="386"/>
      <c r="V6" s="371"/>
      <c r="W6" s="371"/>
      <c r="X6" s="371"/>
      <c r="Y6" s="371"/>
      <c r="Z6" s="371"/>
    </row>
    <row r="7" spans="1:68" s="1" customFormat="1" ht="15" customHeight="1" x14ac:dyDescent="0.5">
      <c r="B7" s="38" t="s">
        <v>157</v>
      </c>
      <c r="D7" s="387"/>
      <c r="E7" s="388"/>
      <c r="F7" s="388"/>
      <c r="G7" s="388"/>
      <c r="H7" s="388"/>
      <c r="I7" s="1" t="s">
        <v>199</v>
      </c>
      <c r="M7" s="389"/>
      <c r="N7" s="388"/>
      <c r="O7" s="388"/>
      <c r="P7" s="388"/>
      <c r="Q7" s="388"/>
      <c r="S7" s="308"/>
      <c r="T7" s="308"/>
      <c r="U7" s="386"/>
      <c r="V7" s="371"/>
      <c r="W7" s="371"/>
      <c r="X7" s="371"/>
      <c r="Y7" s="371"/>
      <c r="Z7" s="371"/>
    </row>
    <row r="8" spans="1:68" s="1" customFormat="1" ht="15" customHeight="1" x14ac:dyDescent="0.5">
      <c r="B8" s="38" t="s">
        <v>60</v>
      </c>
      <c r="D8" s="387"/>
      <c r="E8" s="388"/>
      <c r="F8" s="388"/>
      <c r="G8" s="388"/>
      <c r="H8" s="388"/>
      <c r="I8" s="308"/>
      <c r="J8" s="308"/>
      <c r="K8" s="308"/>
      <c r="L8" s="308"/>
      <c r="M8" s="387"/>
      <c r="N8" s="388"/>
      <c r="O8" s="388"/>
      <c r="P8" s="388"/>
      <c r="Q8" s="388"/>
      <c r="S8" s="308"/>
      <c r="T8" s="308"/>
      <c r="U8" s="370"/>
      <c r="V8" s="371"/>
      <c r="W8" s="371"/>
      <c r="X8" s="371"/>
      <c r="Y8" s="371"/>
      <c r="Z8" s="371"/>
    </row>
    <row r="9" spans="1:68" s="1" customFormat="1" ht="15" customHeight="1" x14ac:dyDescent="0.5">
      <c r="B9" s="38" t="s">
        <v>201</v>
      </c>
      <c r="D9" s="368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S9" s="308"/>
      <c r="T9" s="308"/>
      <c r="U9" s="370"/>
      <c r="V9" s="371"/>
      <c r="W9" s="371"/>
      <c r="X9" s="371"/>
      <c r="Y9" s="371"/>
      <c r="Z9" s="371"/>
    </row>
    <row r="10" spans="1:68" s="1" customFormat="1" ht="15" customHeight="1" thickBot="1" x14ac:dyDescent="0.55000000000000004">
      <c r="B10" s="38"/>
      <c r="C10" s="309"/>
      <c r="D10" s="311"/>
      <c r="E10" s="39"/>
      <c r="F10" s="39"/>
      <c r="G10" s="39"/>
      <c r="H10" s="39"/>
      <c r="M10" s="39"/>
      <c r="N10" s="39"/>
      <c r="O10" s="39"/>
      <c r="P10" s="39"/>
      <c r="Q10" s="39"/>
    </row>
    <row r="11" spans="1:68" s="1" customFormat="1" ht="15" customHeight="1" thickBot="1" x14ac:dyDescent="0.55000000000000004">
      <c r="B11" s="310"/>
      <c r="C11" s="8"/>
      <c r="D11" s="39"/>
      <c r="E11" s="397" t="s">
        <v>160</v>
      </c>
      <c r="F11" s="398"/>
      <c r="G11" s="398"/>
      <c r="H11" s="398"/>
      <c r="I11" s="398"/>
      <c r="J11" s="399"/>
      <c r="K11" s="400" t="s">
        <v>161</v>
      </c>
      <c r="L11" s="401"/>
      <c r="M11" s="401"/>
      <c r="N11" s="401"/>
      <c r="O11" s="402"/>
      <c r="P11" s="256" t="s">
        <v>88</v>
      </c>
      <c r="Q11" s="403" t="s">
        <v>162</v>
      </c>
      <c r="R11" s="404"/>
      <c r="S11" s="405"/>
      <c r="T11" s="257" t="s">
        <v>88</v>
      </c>
      <c r="U11" s="258" t="s">
        <v>163</v>
      </c>
      <c r="V11" s="461"/>
      <c r="W11" s="394" t="s">
        <v>207</v>
      </c>
      <c r="X11" s="395"/>
      <c r="Y11" s="395"/>
      <c r="Z11" s="395"/>
      <c r="AA11" s="396"/>
    </row>
    <row r="12" spans="1:68" s="40" customFormat="1" ht="14.5" customHeight="1" thickBot="1" x14ac:dyDescent="0.55000000000000004">
      <c r="B12" s="379"/>
      <c r="C12" s="380"/>
      <c r="D12" s="381"/>
      <c r="E12" s="406">
        <v>1</v>
      </c>
      <c r="F12" s="407"/>
      <c r="G12" s="406">
        <v>2</v>
      </c>
      <c r="H12" s="408"/>
      <c r="I12" s="408"/>
      <c r="J12" s="407"/>
      <c r="K12" s="163">
        <v>3</v>
      </c>
      <c r="L12" s="409">
        <v>4</v>
      </c>
      <c r="M12" s="410"/>
      <c r="N12" s="410"/>
      <c r="O12" s="411"/>
      <c r="P12" s="133">
        <v>5</v>
      </c>
      <c r="Q12" s="372">
        <v>6</v>
      </c>
      <c r="R12" s="373"/>
      <c r="S12" s="374"/>
      <c r="T12" s="144">
        <v>7</v>
      </c>
      <c r="U12" s="145">
        <v>8</v>
      </c>
      <c r="V12" s="50"/>
      <c r="W12" s="362">
        <v>9</v>
      </c>
      <c r="X12" s="363"/>
      <c r="Y12" s="363"/>
      <c r="Z12" s="363"/>
      <c r="AA12" s="364"/>
    </row>
    <row r="13" spans="1:68" ht="13.2" thickBot="1" x14ac:dyDescent="0.55000000000000004">
      <c r="B13" s="417" t="s">
        <v>26</v>
      </c>
      <c r="C13" s="418"/>
      <c r="D13" s="197" t="s">
        <v>54</v>
      </c>
      <c r="E13" s="167" t="s">
        <v>0</v>
      </c>
      <c r="F13" s="168" t="s">
        <v>1</v>
      </c>
      <c r="G13" s="167" t="s">
        <v>91</v>
      </c>
      <c r="H13" s="169" t="s">
        <v>92</v>
      </c>
      <c r="I13" s="169" t="s">
        <v>4</v>
      </c>
      <c r="J13" s="168" t="s">
        <v>5</v>
      </c>
      <c r="K13" s="172" t="s">
        <v>28</v>
      </c>
      <c r="L13" s="173" t="s">
        <v>6</v>
      </c>
      <c r="M13" s="174" t="s">
        <v>7</v>
      </c>
      <c r="N13" s="174" t="s">
        <v>12</v>
      </c>
      <c r="O13" s="175" t="s">
        <v>13</v>
      </c>
      <c r="P13" s="176" t="s">
        <v>14</v>
      </c>
      <c r="Q13" s="177" t="s">
        <v>9</v>
      </c>
      <c r="R13" s="178" t="s">
        <v>10</v>
      </c>
      <c r="S13" s="179" t="s">
        <v>15</v>
      </c>
      <c r="T13" s="180" t="s">
        <v>11</v>
      </c>
      <c r="U13" s="181" t="s">
        <v>8</v>
      </c>
      <c r="V13" s="8"/>
      <c r="W13" s="182" t="s">
        <v>16</v>
      </c>
      <c r="X13" s="183" t="s">
        <v>20</v>
      </c>
      <c r="Y13" s="183" t="s">
        <v>21</v>
      </c>
      <c r="Z13" s="210" t="s">
        <v>17</v>
      </c>
      <c r="AA13" s="184" t="s">
        <v>159</v>
      </c>
      <c r="AB13" s="1"/>
    </row>
    <row r="14" spans="1:68" s="2" customFormat="1" ht="15" customHeight="1" x14ac:dyDescent="0.5">
      <c r="A14" s="1"/>
      <c r="B14" s="419" t="s">
        <v>177</v>
      </c>
      <c r="C14" s="413"/>
      <c r="D14" s="198" t="s">
        <v>29</v>
      </c>
      <c r="E14" s="164"/>
      <c r="F14" s="165"/>
      <c r="G14" s="164"/>
      <c r="H14" s="166"/>
      <c r="I14" s="166"/>
      <c r="J14" s="165"/>
      <c r="K14" s="286"/>
      <c r="L14" s="170"/>
      <c r="M14" s="166"/>
      <c r="N14" s="274"/>
      <c r="O14" s="275"/>
      <c r="P14" s="276"/>
      <c r="Q14" s="164"/>
      <c r="R14" s="166"/>
      <c r="S14" s="277"/>
      <c r="T14" s="276"/>
      <c r="U14" s="171"/>
      <c r="V14" s="273"/>
      <c r="W14" s="382"/>
      <c r="X14" s="465"/>
      <c r="Y14" s="384"/>
      <c r="Z14" s="384"/>
      <c r="AA14" s="384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2" customFormat="1" ht="15" customHeight="1" thickBot="1" x14ac:dyDescent="0.55000000000000004">
      <c r="A15" s="1"/>
      <c r="B15" s="420"/>
      <c r="C15" s="414"/>
      <c r="D15" s="199" t="s">
        <v>86</v>
      </c>
      <c r="E15" s="130"/>
      <c r="F15" s="80"/>
      <c r="G15" s="130"/>
      <c r="H15" s="76"/>
      <c r="I15" s="270"/>
      <c r="J15" s="80"/>
      <c r="K15" s="287"/>
      <c r="L15" s="162"/>
      <c r="M15" s="162"/>
      <c r="N15" s="76"/>
      <c r="O15" s="80"/>
      <c r="P15" s="468"/>
      <c r="Q15" s="130"/>
      <c r="R15" s="162"/>
      <c r="S15" s="469"/>
      <c r="T15" s="468"/>
      <c r="U15" s="134"/>
      <c r="V15" s="273"/>
      <c r="W15" s="383"/>
      <c r="X15" s="466"/>
      <c r="Y15" s="385"/>
      <c r="Z15" s="385"/>
      <c r="AA15" s="385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2" customFormat="1" ht="14.05" customHeight="1" thickBot="1" x14ac:dyDescent="0.55000000000000004">
      <c r="A16" s="1"/>
      <c r="B16" s="415"/>
      <c r="C16" s="416"/>
      <c r="D16" s="269" t="s">
        <v>208</v>
      </c>
      <c r="E16" s="259">
        <f>+(E14*E124)+E15</f>
        <v>0</v>
      </c>
      <c r="F16" s="260">
        <f>+(F14*F124)+F15</f>
        <v>0</v>
      </c>
      <c r="G16" s="261">
        <f>+(G14*G124)+(G15*2.5)</f>
        <v>0</v>
      </c>
      <c r="H16" s="262">
        <f>+(H14*H124)+(H15*4.1)</f>
        <v>0</v>
      </c>
      <c r="I16" s="262">
        <f>+(I14*I124)+I15</f>
        <v>0</v>
      </c>
      <c r="J16" s="260">
        <f>+(J14*J124)+J15</f>
        <v>0</v>
      </c>
      <c r="K16" s="263">
        <f>+K14+K15</f>
        <v>0</v>
      </c>
      <c r="L16" s="23">
        <f>+(L14*L124)+L15</f>
        <v>0</v>
      </c>
      <c r="M16" s="262">
        <f>+(M14*M124)+M15</f>
        <v>0</v>
      </c>
      <c r="N16" s="23">
        <f>+N15</f>
        <v>0</v>
      </c>
      <c r="O16" s="64">
        <f>+O15</f>
        <v>0</v>
      </c>
      <c r="P16" s="265">
        <f>+P15</f>
        <v>0</v>
      </c>
      <c r="Q16" s="259">
        <f>+(Q14*Q124)+Q15</f>
        <v>0</v>
      </c>
      <c r="R16" s="262">
        <f>+(R14*R124)+R15</f>
        <v>0</v>
      </c>
      <c r="S16" s="467">
        <f>+S15</f>
        <v>0</v>
      </c>
      <c r="T16" s="265">
        <f>+T15</f>
        <v>0</v>
      </c>
      <c r="U16" s="264">
        <f>+(U14*U124)+U15</f>
        <v>0</v>
      </c>
      <c r="V16" s="8"/>
      <c r="W16" s="8"/>
      <c r="X16" s="463"/>
      <c r="Y16" s="8"/>
      <c r="Z16" s="463"/>
      <c r="AA16" s="8"/>
      <c r="AB16" s="157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29" s="1" customFormat="1" ht="13.75" customHeight="1" thickBot="1" x14ac:dyDescent="0.55000000000000004">
      <c r="B17" s="61"/>
      <c r="C17" s="61"/>
      <c r="D17" s="220"/>
      <c r="E17" s="138"/>
      <c r="F17" s="8"/>
      <c r="G17" s="8"/>
      <c r="H17" s="8"/>
      <c r="I17" s="8"/>
      <c r="J17" s="220"/>
      <c r="K17" s="8"/>
      <c r="L17" s="8"/>
      <c r="M17" s="8"/>
      <c r="N17" s="8"/>
      <c r="O17" s="220"/>
      <c r="P17" s="253"/>
      <c r="Q17" s="8"/>
      <c r="R17" s="8"/>
      <c r="S17" s="220"/>
      <c r="T17" s="253"/>
      <c r="U17" s="253"/>
      <c r="V17" s="462"/>
      <c r="W17" s="294"/>
      <c r="Y17" s="221"/>
      <c r="AA17" s="221"/>
    </row>
    <row r="18" spans="2:29" s="40" customFormat="1" ht="20.05" customHeight="1" thickBot="1" x14ac:dyDescent="0.55000000000000004">
      <c r="B18" s="148"/>
      <c r="C18" s="254"/>
      <c r="D18" s="300" t="s">
        <v>169</v>
      </c>
      <c r="E18" s="470"/>
      <c r="F18" s="471"/>
      <c r="G18" s="139"/>
      <c r="H18" s="139"/>
      <c r="I18" s="139"/>
      <c r="J18" s="139"/>
      <c r="K18" s="298"/>
      <c r="L18" s="139"/>
      <c r="M18" s="139"/>
      <c r="N18" s="139"/>
      <c r="O18" s="139"/>
      <c r="P18" s="139"/>
      <c r="Q18" s="139"/>
      <c r="R18" s="139"/>
      <c r="S18" s="139"/>
      <c r="T18" s="140"/>
      <c r="U18" s="140"/>
      <c r="Y18" s="365">
        <v>10</v>
      </c>
      <c r="Z18" s="366"/>
      <c r="AA18" s="367"/>
      <c r="AB18" s="73"/>
    </row>
    <row r="19" spans="2:29" ht="13.3" customHeight="1" thickBot="1" x14ac:dyDescent="0.55000000000000004">
      <c r="B19" s="423" t="s">
        <v>27</v>
      </c>
      <c r="C19" s="426"/>
      <c r="D19" s="200" t="s">
        <v>54</v>
      </c>
      <c r="E19" s="327"/>
      <c r="F19" s="328"/>
      <c r="G19" s="224" t="s">
        <v>91</v>
      </c>
      <c r="H19" s="225" t="s">
        <v>92</v>
      </c>
      <c r="I19" s="225" t="s">
        <v>4</v>
      </c>
      <c r="J19" s="226" t="s">
        <v>5</v>
      </c>
      <c r="K19" s="299"/>
      <c r="L19" s="266" t="s">
        <v>6</v>
      </c>
      <c r="M19" s="267" t="s">
        <v>7</v>
      </c>
      <c r="N19" s="228" t="s">
        <v>12</v>
      </c>
      <c r="O19" s="229" t="s">
        <v>13</v>
      </c>
      <c r="P19" s="158" t="s">
        <v>14</v>
      </c>
      <c r="Q19" s="230" t="s">
        <v>9</v>
      </c>
      <c r="R19" s="231" t="s">
        <v>10</v>
      </c>
      <c r="S19" s="232" t="s">
        <v>15</v>
      </c>
      <c r="T19" s="302" t="s">
        <v>11</v>
      </c>
      <c r="U19" s="233" t="s">
        <v>8</v>
      </c>
      <c r="V19" s="151"/>
      <c r="W19" s="182" t="s">
        <v>16</v>
      </c>
      <c r="X19" s="191" t="s">
        <v>20</v>
      </c>
      <c r="Y19" s="192" t="s">
        <v>19</v>
      </c>
      <c r="Z19" s="192" t="s">
        <v>18</v>
      </c>
      <c r="AA19" s="211"/>
      <c r="AB19" s="8"/>
      <c r="AC19" s="8"/>
    </row>
    <row r="20" spans="2:29" ht="13.3" customHeight="1" x14ac:dyDescent="0.5">
      <c r="B20" s="424"/>
      <c r="C20" s="427"/>
      <c r="D20" s="198" t="s">
        <v>29</v>
      </c>
      <c r="E20" s="327"/>
      <c r="F20" s="328"/>
      <c r="G20" s="164"/>
      <c r="H20" s="166"/>
      <c r="I20" s="166"/>
      <c r="J20" s="165"/>
      <c r="K20" s="301"/>
      <c r="L20" s="170"/>
      <c r="M20" s="166"/>
      <c r="N20" s="274"/>
      <c r="O20" s="275"/>
      <c r="P20" s="276"/>
      <c r="Q20" s="164"/>
      <c r="R20" s="166"/>
      <c r="S20" s="277"/>
      <c r="T20" s="303"/>
      <c r="U20" s="305"/>
      <c r="V20" s="151"/>
      <c r="W20" s="319"/>
      <c r="X20" s="465"/>
      <c r="Y20" s="319"/>
      <c r="Z20" s="319"/>
      <c r="AA20" s="319"/>
      <c r="AB20" s="8"/>
      <c r="AC20" s="8"/>
    </row>
    <row r="21" spans="2:29" ht="13.2" thickBot="1" x14ac:dyDescent="0.55000000000000004">
      <c r="B21" s="425"/>
      <c r="C21" s="428"/>
      <c r="D21" s="199" t="s">
        <v>86</v>
      </c>
      <c r="E21" s="327"/>
      <c r="F21" s="328"/>
      <c r="G21" s="185"/>
      <c r="H21" s="186"/>
      <c r="I21" s="187"/>
      <c r="J21" s="195"/>
      <c r="K21" s="278"/>
      <c r="L21" s="196"/>
      <c r="M21" s="187"/>
      <c r="N21" s="188"/>
      <c r="O21" s="189"/>
      <c r="P21" s="468"/>
      <c r="Q21" s="130"/>
      <c r="R21" s="162"/>
      <c r="S21" s="469"/>
      <c r="T21" s="468"/>
      <c r="U21" s="134"/>
      <c r="V21" s="279"/>
      <c r="W21" s="320"/>
      <c r="X21" s="466"/>
      <c r="Y21" s="320"/>
      <c r="Z21" s="320"/>
      <c r="AA21" s="320"/>
      <c r="AB21" s="8"/>
    </row>
    <row r="22" spans="2:29" ht="16.5" customHeight="1" thickBot="1" x14ac:dyDescent="0.55000000000000004">
      <c r="B22" s="356"/>
      <c r="C22" s="357"/>
      <c r="D22" s="292" t="s">
        <v>32</v>
      </c>
      <c r="E22" s="329"/>
      <c r="F22" s="330"/>
      <c r="G22" s="306" t="e">
        <f>+((G20*G124)+G21)/G16</f>
        <v>#DIV/0!</v>
      </c>
      <c r="H22" s="306" t="e">
        <f>+((H20*H124)+H21)/H16</f>
        <v>#DIV/0!</v>
      </c>
      <c r="I22" s="306" t="e">
        <f>+((I20*I124)+I21)/I16</f>
        <v>#DIV/0!</v>
      </c>
      <c r="J22" s="307" t="e">
        <f>+((J20*J124)+J21)/J16</f>
        <v>#DIV/0!</v>
      </c>
      <c r="K22" s="19"/>
      <c r="L22" s="207" t="e">
        <f>+((L20*L124)+L21)/L16</f>
        <v>#DIV/0!</v>
      </c>
      <c r="M22" s="207" t="e">
        <f>+((M20*M124)+M21)/M16</f>
        <v>#DIV/0!</v>
      </c>
      <c r="N22" s="207" t="e">
        <f>+((N20*N124)+N21)/N16</f>
        <v>#DIV/0!</v>
      </c>
      <c r="O22" s="207" t="e">
        <f>+((O20*O124)+O21)/O16</f>
        <v>#DIV/0!</v>
      </c>
      <c r="P22" s="207" t="e">
        <f>+((P20*P124)+P21)/P16</f>
        <v>#DIV/0!</v>
      </c>
      <c r="Q22" s="207" t="e">
        <f>+((Q20*Q124)+Q21)/Q16</f>
        <v>#DIV/0!</v>
      </c>
      <c r="R22" s="207" t="e">
        <f>+((R20*R124)+R21)/R16</f>
        <v>#DIV/0!</v>
      </c>
      <c r="S22" s="207" t="e">
        <f>+((S20*S124)+S21)/S16</f>
        <v>#DIV/0!</v>
      </c>
      <c r="T22" s="207" t="e">
        <f>+((T20*T124)+T21)/T16</f>
        <v>#DIV/0!</v>
      </c>
      <c r="U22" s="304" t="e">
        <f>+((U20*U124)+U21)/U16</f>
        <v>#DIV/0!</v>
      </c>
      <c r="W22" s="464">
        <v>11</v>
      </c>
      <c r="X22" s="464"/>
      <c r="Y22" s="464"/>
      <c r="Z22" s="464"/>
      <c r="AA22" s="464"/>
      <c r="AB22" s="1"/>
    </row>
    <row r="23" spans="2:29" s="1" customFormat="1" ht="9.5500000000000007" hidden="1" customHeight="1" thickBot="1" x14ac:dyDescent="0.55000000000000004">
      <c r="B23" s="32"/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W23" s="215" t="s">
        <v>22</v>
      </c>
      <c r="X23" s="216" t="s">
        <v>25</v>
      </c>
      <c r="Y23" s="216" t="s">
        <v>24</v>
      </c>
      <c r="Z23" s="216" t="s">
        <v>23</v>
      </c>
      <c r="AA23" s="217" t="s">
        <v>85</v>
      </c>
    </row>
    <row r="24" spans="2:29" ht="13.3" hidden="1" customHeight="1" x14ac:dyDescent="0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W24" s="83"/>
      <c r="X24" s="84"/>
      <c r="Y24" s="84"/>
      <c r="Z24" s="84"/>
      <c r="AA24" s="85"/>
      <c r="AB24" s="34"/>
    </row>
    <row r="25" spans="2:29" ht="13.3" customHeight="1" x14ac:dyDescent="0.5">
      <c r="B25" s="1"/>
      <c r="C25" s="1"/>
      <c r="D25" s="1"/>
      <c r="E25" s="1"/>
      <c r="F25" s="1"/>
      <c r="G25" s="1"/>
      <c r="H25" s="1"/>
      <c r="I25" s="1"/>
      <c r="J25" s="1"/>
      <c r="K25" s="294"/>
      <c r="L25" s="1"/>
      <c r="M25" s="1"/>
      <c r="N25" s="1"/>
      <c r="O25" s="1"/>
      <c r="P25" s="1"/>
      <c r="Q25" s="1"/>
      <c r="R25" s="1"/>
      <c r="S25" s="1"/>
      <c r="T25" s="1"/>
      <c r="U25" s="1"/>
      <c r="W25" s="215" t="s">
        <v>22</v>
      </c>
      <c r="X25" s="216" t="s">
        <v>25</v>
      </c>
      <c r="Y25" s="216" t="s">
        <v>24</v>
      </c>
      <c r="Z25" s="216" t="s">
        <v>23</v>
      </c>
      <c r="AA25" s="217" t="s">
        <v>85</v>
      </c>
      <c r="AB25" s="34"/>
    </row>
    <row r="26" spans="2:29" s="1" customFormat="1" ht="15.25" customHeight="1" thickBot="1" x14ac:dyDescent="0.55000000000000004">
      <c r="B26" s="32"/>
      <c r="C26" s="32"/>
      <c r="D26" s="32"/>
      <c r="E26" s="8"/>
      <c r="F26" s="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W26" s="83"/>
      <c r="X26" s="84"/>
      <c r="Y26" s="84"/>
      <c r="Z26" s="84"/>
      <c r="AA26" s="187"/>
    </row>
    <row r="27" spans="2:29" s="40" customFormat="1" ht="20.05" customHeight="1" thickBot="1" x14ac:dyDescent="0.55000000000000004">
      <c r="B27" s="148"/>
      <c r="C27" s="254"/>
      <c r="D27" s="300" t="s">
        <v>169</v>
      </c>
      <c r="E27" s="470"/>
      <c r="F27" s="471"/>
      <c r="G27" s="139"/>
      <c r="H27" s="139"/>
      <c r="I27" s="139"/>
      <c r="J27" s="139"/>
      <c r="K27" s="142"/>
      <c r="L27" s="50"/>
      <c r="M27" s="50"/>
      <c r="N27" s="50"/>
      <c r="O27" s="50"/>
      <c r="P27" s="141"/>
      <c r="Q27" s="141"/>
      <c r="R27" s="50"/>
      <c r="S27" s="50"/>
      <c r="T27" s="141"/>
      <c r="U27" s="141"/>
      <c r="V27" s="142"/>
      <c r="AB27" s="73"/>
    </row>
    <row r="28" spans="2:29" ht="13.3" customHeight="1" thickBot="1" x14ac:dyDescent="0.55000000000000004">
      <c r="B28" s="423" t="s">
        <v>27</v>
      </c>
      <c r="C28" s="426"/>
      <c r="D28" s="147" t="s">
        <v>54</v>
      </c>
      <c r="E28" s="327"/>
      <c r="F28" s="328"/>
      <c r="G28" s="224" t="s">
        <v>2</v>
      </c>
      <c r="H28" s="225" t="s">
        <v>3</v>
      </c>
      <c r="I28" s="225" t="s">
        <v>4</v>
      </c>
      <c r="J28" s="226" t="s">
        <v>5</v>
      </c>
      <c r="K28" s="299"/>
      <c r="L28" s="227" t="s">
        <v>6</v>
      </c>
      <c r="M28" s="228" t="s">
        <v>7</v>
      </c>
      <c r="N28" s="228" t="s">
        <v>12</v>
      </c>
      <c r="O28" s="229" t="s">
        <v>13</v>
      </c>
      <c r="P28" s="158" t="s">
        <v>14</v>
      </c>
      <c r="Q28" s="230" t="s">
        <v>9</v>
      </c>
      <c r="R28" s="231" t="s">
        <v>10</v>
      </c>
      <c r="S28" s="232" t="s">
        <v>15</v>
      </c>
      <c r="T28" s="234" t="s">
        <v>11</v>
      </c>
      <c r="U28" s="235" t="s">
        <v>8</v>
      </c>
      <c r="V28" s="151"/>
      <c r="W28" s="182" t="s">
        <v>16</v>
      </c>
      <c r="X28" s="191" t="s">
        <v>20</v>
      </c>
      <c r="Y28" s="192" t="s">
        <v>19</v>
      </c>
      <c r="Z28" s="192" t="s">
        <v>18</v>
      </c>
      <c r="AA28" s="192"/>
      <c r="AB28" s="8"/>
    </row>
    <row r="29" spans="2:29" ht="13.3" customHeight="1" x14ac:dyDescent="0.5">
      <c r="B29" s="424"/>
      <c r="C29" s="427"/>
      <c r="D29" s="198" t="s">
        <v>29</v>
      </c>
      <c r="E29" s="327"/>
      <c r="F29" s="328"/>
      <c r="G29" s="164"/>
      <c r="H29" s="166"/>
      <c r="I29" s="166"/>
      <c r="J29" s="165"/>
      <c r="K29" s="301"/>
      <c r="L29" s="170"/>
      <c r="M29" s="166"/>
      <c r="N29" s="274"/>
      <c r="O29" s="275"/>
      <c r="P29" s="276"/>
      <c r="Q29" s="164"/>
      <c r="R29" s="166"/>
      <c r="S29" s="277"/>
      <c r="T29" s="303"/>
      <c r="U29" s="305"/>
      <c r="V29" s="151"/>
      <c r="W29" s="319"/>
      <c r="X29" s="465"/>
      <c r="Y29" s="319"/>
      <c r="Z29" s="319"/>
      <c r="AA29" s="319"/>
      <c r="AB29" s="8"/>
      <c r="AC29" s="8"/>
    </row>
    <row r="30" spans="2:29" ht="17.399999999999999" customHeight="1" thickBot="1" x14ac:dyDescent="0.55000000000000004">
      <c r="B30" s="425"/>
      <c r="C30" s="428"/>
      <c r="D30" s="146" t="s">
        <v>86</v>
      </c>
      <c r="E30" s="327"/>
      <c r="F30" s="328"/>
      <c r="G30" s="185"/>
      <c r="H30" s="186"/>
      <c r="I30" s="187"/>
      <c r="J30" s="195"/>
      <c r="K30" s="278"/>
      <c r="L30" s="196"/>
      <c r="M30" s="187"/>
      <c r="N30" s="188"/>
      <c r="O30" s="189"/>
      <c r="P30" s="468"/>
      <c r="Q30" s="130"/>
      <c r="R30" s="162"/>
      <c r="S30" s="469"/>
      <c r="T30" s="468"/>
      <c r="U30" s="134"/>
      <c r="V30" s="279"/>
      <c r="W30" s="320"/>
      <c r="X30" s="466"/>
      <c r="Y30" s="320"/>
      <c r="Z30" s="320"/>
      <c r="AA30" s="320"/>
      <c r="AB30" s="8"/>
    </row>
    <row r="31" spans="2:29" ht="17.5" customHeight="1" thickBot="1" x14ac:dyDescent="0.55000000000000004">
      <c r="B31" s="356"/>
      <c r="C31" s="357"/>
      <c r="D31" s="292" t="s">
        <v>32</v>
      </c>
      <c r="E31" s="329"/>
      <c r="F31" s="330"/>
      <c r="G31" s="306" t="e">
        <f>+((G29*G124)+G30)/G16</f>
        <v>#DIV/0!</v>
      </c>
      <c r="H31" s="306" t="e">
        <f>+((H29*H124)+H30)/H16</f>
        <v>#DIV/0!</v>
      </c>
      <c r="I31" s="306" t="e">
        <f>+((I29*I124)+I30)/I16</f>
        <v>#DIV/0!</v>
      </c>
      <c r="J31" s="307" t="e">
        <f>+((J29*J124)+J30)/J16</f>
        <v>#DIV/0!</v>
      </c>
      <c r="K31" s="19"/>
      <c r="L31" s="306" t="e">
        <f>+((L29*L124)+L30)/L16</f>
        <v>#DIV/0!</v>
      </c>
      <c r="M31" s="306" t="e">
        <f>+((M29*M124)+M30)/M16</f>
        <v>#DIV/0!</v>
      </c>
      <c r="N31" s="306" t="e">
        <f>+((N29*N124)+N30)/N16</f>
        <v>#DIV/0!</v>
      </c>
      <c r="O31" s="306" t="e">
        <f>+((O29*O124)+O30)/O16</f>
        <v>#DIV/0!</v>
      </c>
      <c r="P31" s="306" t="e">
        <f>+((P29*P124)+P30)/P16</f>
        <v>#DIV/0!</v>
      </c>
      <c r="Q31" s="306" t="e">
        <f>+((Q29*Q124)+Q30)/Q16</f>
        <v>#DIV/0!</v>
      </c>
      <c r="R31" s="306" t="e">
        <f>+((R29*R124)+R30)/R16</f>
        <v>#DIV/0!</v>
      </c>
      <c r="S31" s="306" t="e">
        <f>+((S29*S124)+S30)/S16</f>
        <v>#DIV/0!</v>
      </c>
      <c r="T31" s="306" t="e">
        <f>+((T29*T124)+T30)/T16</f>
        <v>#DIV/0!</v>
      </c>
      <c r="U31" s="307" t="e">
        <f>+((U29*U124)+U30)/U16</f>
        <v>#DIV/0!</v>
      </c>
      <c r="W31" s="215" t="s">
        <v>22</v>
      </c>
      <c r="X31" s="216" t="s">
        <v>25</v>
      </c>
      <c r="Y31" s="216" t="s">
        <v>24</v>
      </c>
      <c r="Z31" s="216" t="s">
        <v>23</v>
      </c>
      <c r="AA31" s="217" t="s">
        <v>85</v>
      </c>
      <c r="AB31" s="1"/>
    </row>
    <row r="32" spans="2:29" s="1" customFormat="1" ht="13.3" customHeight="1" thickBot="1" x14ac:dyDescent="0.55000000000000004">
      <c r="B32" s="32"/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W32" s="83"/>
      <c r="X32" s="84"/>
      <c r="Y32" s="84"/>
      <c r="Z32" s="84"/>
      <c r="AA32" s="187"/>
    </row>
    <row r="33" spans="2:29" s="151" customFormat="1" ht="18.3" customHeight="1" thickBot="1" x14ac:dyDescent="0.55000000000000004">
      <c r="B33" s="148"/>
      <c r="C33" s="255"/>
      <c r="D33" s="300" t="s">
        <v>169</v>
      </c>
      <c r="E33" s="470"/>
      <c r="F33" s="471"/>
      <c r="G33" s="139"/>
      <c r="H33" s="139"/>
      <c r="I33" s="139"/>
      <c r="J33" s="139"/>
      <c r="W33" s="40"/>
      <c r="X33" s="40"/>
      <c r="Y33" s="40"/>
      <c r="Z33" s="40"/>
      <c r="AA33" s="40"/>
    </row>
    <row r="34" spans="2:29" s="151" customFormat="1" ht="13.5" customHeight="1" thickBot="1" x14ac:dyDescent="0.55000000000000004">
      <c r="B34" s="423" t="s">
        <v>27</v>
      </c>
      <c r="C34" s="426"/>
      <c r="D34" s="209" t="s">
        <v>54</v>
      </c>
      <c r="E34" s="327"/>
      <c r="F34" s="328"/>
      <c r="G34" s="236" t="s">
        <v>2</v>
      </c>
      <c r="H34" s="237" t="s">
        <v>3</v>
      </c>
      <c r="I34" s="237" t="s">
        <v>4</v>
      </c>
      <c r="J34" s="238" t="s">
        <v>5</v>
      </c>
      <c r="K34" s="297"/>
      <c r="L34" s="240" t="s">
        <v>6</v>
      </c>
      <c r="M34" s="241" t="s">
        <v>7</v>
      </c>
      <c r="N34" s="241" t="s">
        <v>12</v>
      </c>
      <c r="O34" s="242" t="s">
        <v>13</v>
      </c>
      <c r="P34" s="243" t="s">
        <v>14</v>
      </c>
      <c r="Q34" s="244" t="s">
        <v>9</v>
      </c>
      <c r="R34" s="245" t="s">
        <v>10</v>
      </c>
      <c r="S34" s="246" t="s">
        <v>15</v>
      </c>
      <c r="T34" s="247" t="s">
        <v>11</v>
      </c>
      <c r="U34" s="248" t="s">
        <v>8</v>
      </c>
      <c r="W34" s="182" t="s">
        <v>16</v>
      </c>
      <c r="X34" s="191" t="s">
        <v>20</v>
      </c>
      <c r="Y34" s="192" t="s">
        <v>19</v>
      </c>
      <c r="Z34" s="192" t="s">
        <v>18</v>
      </c>
      <c r="AA34" s="211"/>
    </row>
    <row r="35" spans="2:29" ht="13.3" customHeight="1" x14ac:dyDescent="0.5">
      <c r="B35" s="424"/>
      <c r="C35" s="427"/>
      <c r="D35" s="198" t="s">
        <v>29</v>
      </c>
      <c r="E35" s="327"/>
      <c r="F35" s="328"/>
      <c r="G35" s="164"/>
      <c r="H35" s="166"/>
      <c r="I35" s="166"/>
      <c r="J35" s="165"/>
      <c r="K35" s="301"/>
      <c r="L35" s="170"/>
      <c r="M35" s="166"/>
      <c r="N35" s="274"/>
      <c r="O35" s="275"/>
      <c r="P35" s="276"/>
      <c r="Q35" s="164"/>
      <c r="R35" s="166"/>
      <c r="S35" s="277"/>
      <c r="T35" s="303"/>
      <c r="U35" s="305"/>
      <c r="V35" s="151"/>
      <c r="W35" s="319"/>
      <c r="X35" s="465"/>
      <c r="Y35" s="319"/>
      <c r="Z35" s="319"/>
      <c r="AA35" s="319"/>
      <c r="AB35" s="8"/>
      <c r="AC35" s="8"/>
    </row>
    <row r="36" spans="2:29" s="151" customFormat="1" ht="16" customHeight="1" thickBot="1" x14ac:dyDescent="0.55000000000000004">
      <c r="B36" s="425"/>
      <c r="C36" s="428"/>
      <c r="D36" s="146" t="s">
        <v>86</v>
      </c>
      <c r="E36" s="327"/>
      <c r="F36" s="328"/>
      <c r="G36" s="130"/>
      <c r="H36" s="76"/>
      <c r="I36" s="76"/>
      <c r="J36" s="80"/>
      <c r="K36" s="278"/>
      <c r="L36" s="162"/>
      <c r="M36" s="187"/>
      <c r="N36" s="82"/>
      <c r="O36" s="132"/>
      <c r="P36" s="468"/>
      <c r="Q36" s="130"/>
      <c r="R36" s="162"/>
      <c r="S36" s="469"/>
      <c r="T36" s="468"/>
      <c r="U36" s="134"/>
      <c r="V36" s="282"/>
      <c r="W36" s="320"/>
      <c r="X36" s="466"/>
      <c r="Y36" s="320"/>
      <c r="Z36" s="320"/>
      <c r="AA36" s="320"/>
    </row>
    <row r="37" spans="2:29" s="1" customFormat="1" ht="16.5" customHeight="1" thickBot="1" x14ac:dyDescent="0.55000000000000004">
      <c r="B37" s="356"/>
      <c r="C37" s="357"/>
      <c r="D37" s="292" t="s">
        <v>32</v>
      </c>
      <c r="E37" s="329"/>
      <c r="F37" s="330"/>
      <c r="G37" s="306" t="e">
        <f>+((G35*G124)+G36)/G16</f>
        <v>#DIV/0!</v>
      </c>
      <c r="H37" s="306" t="e">
        <f>+((H35*H124)+H36)/H16</f>
        <v>#DIV/0!</v>
      </c>
      <c r="I37" s="306" t="e">
        <f>+((I35*I124)+I36)/I16</f>
        <v>#DIV/0!</v>
      </c>
      <c r="J37" s="307" t="e">
        <f>+((J35*J124)+J36)/J16</f>
        <v>#DIV/0!</v>
      </c>
      <c r="K37" s="19"/>
      <c r="L37" s="306" t="e">
        <f>+((L35*L124)+L36)/L16</f>
        <v>#DIV/0!</v>
      </c>
      <c r="M37" s="306" t="e">
        <f>+((M35*M124)+M36)/M16</f>
        <v>#DIV/0!</v>
      </c>
      <c r="N37" s="306" t="e">
        <f>+((N35*N124)+N36)/N16</f>
        <v>#DIV/0!</v>
      </c>
      <c r="O37" s="306" t="e">
        <f>+((O35*O124)+O36)/O16</f>
        <v>#DIV/0!</v>
      </c>
      <c r="P37" s="306" t="e">
        <f>+((P35*P124)+P36)/P16</f>
        <v>#DIV/0!</v>
      </c>
      <c r="Q37" s="306" t="e">
        <f>+((Q35*Q124)+Q36)/Q16</f>
        <v>#DIV/0!</v>
      </c>
      <c r="R37" s="306" t="e">
        <f>+((R35*R124)+R36)/R16</f>
        <v>#DIV/0!</v>
      </c>
      <c r="S37" s="306" t="e">
        <f>+((S35*S124)+S36)/S16</f>
        <v>#DIV/0!</v>
      </c>
      <c r="T37" s="306" t="e">
        <f>+((T35*T124)+T36)/T16</f>
        <v>#DIV/0!</v>
      </c>
      <c r="U37" s="307" t="e">
        <f>+((U35*U124)+U36)/U16</f>
        <v>#DIV/0!</v>
      </c>
      <c r="W37" s="215" t="s">
        <v>22</v>
      </c>
      <c r="X37" s="216" t="s">
        <v>25</v>
      </c>
      <c r="Y37" s="216" t="s">
        <v>24</v>
      </c>
      <c r="Z37" s="216" t="s">
        <v>23</v>
      </c>
      <c r="AA37" s="217" t="s">
        <v>85</v>
      </c>
    </row>
    <row r="38" spans="2:29" s="1" customFormat="1" ht="14.05" customHeight="1" thickBot="1" x14ac:dyDescent="0.55000000000000004">
      <c r="B38" s="61"/>
      <c r="C38" s="61"/>
      <c r="D38" s="8"/>
      <c r="E38" s="138"/>
      <c r="F38" s="8"/>
      <c r="G38" s="8"/>
      <c r="H38" s="8"/>
      <c r="I38" s="8"/>
      <c r="J38" s="8"/>
      <c r="K38" s="8"/>
      <c r="L38" s="8"/>
      <c r="M38" s="8"/>
      <c r="N38" s="8"/>
      <c r="O38" s="8"/>
      <c r="P38" s="157"/>
      <c r="Q38" s="8"/>
      <c r="R38" s="8"/>
      <c r="S38" s="220"/>
      <c r="T38" s="8"/>
      <c r="U38" s="157"/>
      <c r="W38" s="83"/>
      <c r="X38" s="84"/>
      <c r="Y38" s="84"/>
      <c r="Z38" s="84"/>
      <c r="AA38" s="187"/>
    </row>
    <row r="39" spans="2:29" s="1" customFormat="1" ht="13.5" hidden="1" customHeight="1" thickBot="1" x14ac:dyDescent="0.55000000000000004">
      <c r="B39" s="61"/>
      <c r="C39" s="61"/>
      <c r="D39" s="8"/>
      <c r="E39" s="138"/>
      <c r="F39" s="221"/>
      <c r="G39" s="8"/>
      <c r="H39" s="8"/>
      <c r="I39" s="8"/>
      <c r="J39" s="8"/>
      <c r="K39" s="8"/>
      <c r="L39" s="8"/>
      <c r="M39" s="8"/>
      <c r="N39" s="8"/>
      <c r="O39" s="8"/>
      <c r="P39" s="157"/>
      <c r="Q39" s="8"/>
      <c r="R39" s="8"/>
      <c r="S39" s="220"/>
      <c r="T39" s="8"/>
      <c r="U39" s="157"/>
      <c r="W39" s="40"/>
      <c r="X39" s="40"/>
      <c r="Y39" s="313">
        <v>10</v>
      </c>
      <c r="Z39" s="314"/>
      <c r="AA39" s="315"/>
    </row>
    <row r="40" spans="2:29" s="151" customFormat="1" ht="13.5" hidden="1" customHeight="1" thickBot="1" x14ac:dyDescent="0.55000000000000004">
      <c r="B40" s="148"/>
      <c r="C40" s="255"/>
      <c r="D40" s="208" t="s">
        <v>169</v>
      </c>
      <c r="E40" s="375"/>
      <c r="F40" s="376"/>
      <c r="G40" s="159" t="s">
        <v>168</v>
      </c>
      <c r="H40" s="377"/>
      <c r="I40" s="378"/>
      <c r="J40" s="222"/>
      <c r="K40" s="19"/>
      <c r="L40" s="19"/>
      <c r="M40" s="19"/>
      <c r="N40" s="19"/>
      <c r="O40" s="19"/>
      <c r="P40" s="218"/>
      <c r="Q40" s="218"/>
      <c r="R40" s="19"/>
      <c r="S40" s="219"/>
      <c r="T40" s="19"/>
      <c r="U40" s="218"/>
      <c r="W40" s="182" t="s">
        <v>16</v>
      </c>
      <c r="X40" s="191" t="s">
        <v>20</v>
      </c>
      <c r="Y40" s="192" t="s">
        <v>18</v>
      </c>
      <c r="Z40" s="192" t="s">
        <v>19</v>
      </c>
      <c r="AA40" s="211" t="s">
        <v>170</v>
      </c>
    </row>
    <row r="41" spans="2:29" s="151" customFormat="1" ht="13.5" hidden="1" customHeight="1" thickBot="1" x14ac:dyDescent="0.55000000000000004">
      <c r="B41" s="349" t="s">
        <v>27</v>
      </c>
      <c r="C41" s="358"/>
      <c r="D41" s="209" t="s">
        <v>54</v>
      </c>
      <c r="E41" s="182" t="s">
        <v>0</v>
      </c>
      <c r="F41" s="184" t="s">
        <v>1</v>
      </c>
      <c r="G41" s="236" t="s">
        <v>2</v>
      </c>
      <c r="H41" s="237" t="s">
        <v>3</v>
      </c>
      <c r="I41" s="237" t="s">
        <v>4</v>
      </c>
      <c r="J41" s="238" t="s">
        <v>5</v>
      </c>
      <c r="K41" s="239"/>
      <c r="L41" s="240" t="s">
        <v>6</v>
      </c>
      <c r="M41" s="241" t="s">
        <v>7</v>
      </c>
      <c r="N41" s="241" t="s">
        <v>12</v>
      </c>
      <c r="O41" s="242" t="s">
        <v>13</v>
      </c>
      <c r="P41" s="243" t="s">
        <v>14</v>
      </c>
      <c r="Q41" s="244" t="s">
        <v>9</v>
      </c>
      <c r="R41" s="245" t="s">
        <v>10</v>
      </c>
      <c r="S41" s="246" t="s">
        <v>15</v>
      </c>
      <c r="T41" s="247" t="s">
        <v>11</v>
      </c>
      <c r="U41" s="248" t="s">
        <v>8</v>
      </c>
      <c r="W41" s="250"/>
      <c r="X41" s="251"/>
      <c r="Y41" s="252"/>
      <c r="Z41" s="213"/>
      <c r="AA41" s="212"/>
    </row>
    <row r="42" spans="2:29" s="151" customFormat="1" ht="13.5" hidden="1" customHeight="1" thickBot="1" x14ac:dyDescent="0.55000000000000004">
      <c r="B42" s="350" t="s">
        <v>27</v>
      </c>
      <c r="C42" s="359"/>
      <c r="D42" s="146" t="s">
        <v>86</v>
      </c>
      <c r="E42" s="150"/>
      <c r="F42" s="193"/>
      <c r="G42" s="130"/>
      <c r="H42" s="76"/>
      <c r="I42" s="76"/>
      <c r="J42" s="80"/>
      <c r="K42" s="223"/>
      <c r="L42" s="130"/>
      <c r="M42" s="76"/>
      <c r="N42" s="82"/>
      <c r="O42" s="132"/>
      <c r="P42" s="135"/>
      <c r="Q42" s="130"/>
      <c r="R42" s="76"/>
      <c r="S42" s="132"/>
      <c r="T42" s="135"/>
      <c r="U42" s="137"/>
      <c r="W42" s="316">
        <v>11</v>
      </c>
      <c r="X42" s="317"/>
      <c r="Y42" s="317"/>
      <c r="Z42" s="317"/>
      <c r="AA42" s="318"/>
    </row>
    <row r="43" spans="2:29" s="151" customFormat="1" ht="13.5" hidden="1" customHeight="1" thickBot="1" x14ac:dyDescent="0.55000000000000004">
      <c r="B43" s="353" t="s">
        <v>32</v>
      </c>
      <c r="C43" s="354"/>
      <c r="D43" s="355"/>
      <c r="E43" s="131"/>
      <c r="F43" s="92"/>
      <c r="G43" s="136" t="e">
        <f>+G42/G16</f>
        <v>#DIV/0!</v>
      </c>
      <c r="H43" s="136" t="e">
        <f>+H42/H16</f>
        <v>#DIV/0!</v>
      </c>
      <c r="I43" s="136" t="e">
        <f>+I42/I16</f>
        <v>#DIV/0!</v>
      </c>
      <c r="J43" s="136" t="e">
        <f>+J42/J16</f>
        <v>#DIV/0!</v>
      </c>
      <c r="K43" s="136"/>
      <c r="L43" s="136" t="e">
        <f>+L42/L16</f>
        <v>#DIV/0!</v>
      </c>
      <c r="M43" s="136" t="e">
        <f>+M42/M16</f>
        <v>#DIV/0!</v>
      </c>
      <c r="N43" s="136" t="e">
        <f>+N42/N16</f>
        <v>#DIV/0!</v>
      </c>
      <c r="O43" s="136" t="e">
        <f>+O42/O16</f>
        <v>#DIV/0!</v>
      </c>
      <c r="P43" s="136" t="e">
        <f>+P42/P16</f>
        <v>#DIV/0!</v>
      </c>
      <c r="Q43" s="136" t="e">
        <f>+Q42/Q16</f>
        <v>#DIV/0!</v>
      </c>
      <c r="R43" s="136" t="e">
        <f>+R42/R16</f>
        <v>#DIV/0!</v>
      </c>
      <c r="S43" s="136" t="e">
        <f>+S42/S16</f>
        <v>#DIV/0!</v>
      </c>
      <c r="T43" s="205" t="e">
        <f>+T42/T16</f>
        <v>#DIV/0!</v>
      </c>
      <c r="U43" s="249"/>
      <c r="W43" s="215" t="s">
        <v>22</v>
      </c>
      <c r="X43" s="216" t="s">
        <v>25</v>
      </c>
      <c r="Y43" s="216" t="s">
        <v>24</v>
      </c>
      <c r="Z43" s="216" t="s">
        <v>23</v>
      </c>
      <c r="AA43" s="217" t="s">
        <v>85</v>
      </c>
    </row>
    <row r="44" spans="2:29" s="151" customFormat="1" ht="13.5" hidden="1" customHeight="1" thickBot="1" x14ac:dyDescent="0.55000000000000004">
      <c r="B44" s="152"/>
      <c r="W44" s="83"/>
      <c r="X44" s="84"/>
      <c r="Y44" s="84"/>
      <c r="Z44" s="84"/>
      <c r="AA44" s="85"/>
    </row>
    <row r="45" spans="2:29" s="151" customFormat="1" ht="13.5" hidden="1" customHeight="1" thickBot="1" x14ac:dyDescent="0.55000000000000004">
      <c r="B45" s="152"/>
      <c r="W45" s="83"/>
      <c r="X45" s="84"/>
      <c r="Y45" s="84"/>
      <c r="Z45" s="84"/>
      <c r="AA45" s="187"/>
    </row>
    <row r="46" spans="2:29" s="40" customFormat="1" ht="20.05" customHeight="1" thickBot="1" x14ac:dyDescent="0.55000000000000004">
      <c r="B46" s="148"/>
      <c r="C46" s="254"/>
      <c r="D46" s="300" t="s">
        <v>169</v>
      </c>
      <c r="E46" s="470"/>
      <c r="F46" s="471"/>
      <c r="G46" s="139"/>
      <c r="H46" s="139"/>
      <c r="I46" s="139"/>
      <c r="J46" s="139"/>
      <c r="K46" s="296"/>
      <c r="L46" s="50"/>
      <c r="M46" s="50"/>
      <c r="N46" s="50"/>
      <c r="O46" s="50"/>
      <c r="P46" s="141"/>
      <c r="Q46" s="141"/>
      <c r="R46" s="50"/>
      <c r="S46" s="50"/>
      <c r="T46" s="141"/>
      <c r="U46" s="141"/>
      <c r="V46" s="142"/>
      <c r="AB46" s="73"/>
    </row>
    <row r="47" spans="2:29" ht="13.3" customHeight="1" thickBot="1" x14ac:dyDescent="0.55000000000000004">
      <c r="B47" s="423" t="s">
        <v>27</v>
      </c>
      <c r="C47" s="426"/>
      <c r="D47" s="147" t="s">
        <v>54</v>
      </c>
      <c r="E47" s="327"/>
      <c r="F47" s="328"/>
      <c r="G47" s="224" t="s">
        <v>2</v>
      </c>
      <c r="H47" s="225" t="s">
        <v>3</v>
      </c>
      <c r="I47" s="225" t="s">
        <v>4</v>
      </c>
      <c r="J47" s="226" t="s">
        <v>5</v>
      </c>
      <c r="K47" s="285"/>
      <c r="L47" s="227" t="s">
        <v>6</v>
      </c>
      <c r="M47" s="228" t="s">
        <v>7</v>
      </c>
      <c r="N47" s="228" t="s">
        <v>12</v>
      </c>
      <c r="O47" s="229" t="s">
        <v>13</v>
      </c>
      <c r="P47" s="158" t="s">
        <v>14</v>
      </c>
      <c r="Q47" s="230" t="s">
        <v>9</v>
      </c>
      <c r="R47" s="231" t="s">
        <v>10</v>
      </c>
      <c r="S47" s="232" t="s">
        <v>15</v>
      </c>
      <c r="T47" s="234" t="s">
        <v>11</v>
      </c>
      <c r="U47" s="235" t="s">
        <v>8</v>
      </c>
      <c r="V47" s="151"/>
      <c r="W47" s="182" t="s">
        <v>16</v>
      </c>
      <c r="X47" s="191" t="s">
        <v>20</v>
      </c>
      <c r="Y47" s="192" t="s">
        <v>19</v>
      </c>
      <c r="Z47" s="192" t="s">
        <v>18</v>
      </c>
      <c r="AA47" s="192"/>
      <c r="AB47" s="8"/>
    </row>
    <row r="48" spans="2:29" ht="13.3" customHeight="1" x14ac:dyDescent="0.5">
      <c r="B48" s="424"/>
      <c r="C48" s="427"/>
      <c r="D48" s="198" t="s">
        <v>29</v>
      </c>
      <c r="E48" s="327"/>
      <c r="F48" s="328"/>
      <c r="G48" s="164"/>
      <c r="H48" s="166"/>
      <c r="I48" s="166"/>
      <c r="J48" s="165"/>
      <c r="K48" s="301"/>
      <c r="L48" s="170"/>
      <c r="M48" s="166"/>
      <c r="N48" s="274"/>
      <c r="O48" s="275"/>
      <c r="P48" s="276"/>
      <c r="Q48" s="164"/>
      <c r="R48" s="166"/>
      <c r="S48" s="277"/>
      <c r="T48" s="303"/>
      <c r="U48" s="305"/>
      <c r="V48" s="151"/>
      <c r="W48" s="319"/>
      <c r="X48" s="465"/>
      <c r="Y48" s="319"/>
      <c r="Z48" s="319"/>
      <c r="AA48" s="319"/>
      <c r="AB48" s="8"/>
      <c r="AC48" s="8"/>
    </row>
    <row r="49" spans="2:36" ht="20.5" customHeight="1" thickBot="1" x14ac:dyDescent="0.55000000000000004">
      <c r="B49" s="425"/>
      <c r="C49" s="428"/>
      <c r="D49" s="146" t="s">
        <v>86</v>
      </c>
      <c r="E49" s="327"/>
      <c r="F49" s="328"/>
      <c r="G49" s="185"/>
      <c r="H49" s="186"/>
      <c r="I49" s="187"/>
      <c r="J49" s="195"/>
      <c r="K49" s="278"/>
      <c r="L49" s="196"/>
      <c r="M49" s="187"/>
      <c r="N49" s="188"/>
      <c r="O49" s="189"/>
      <c r="P49" s="190"/>
      <c r="Q49" s="185"/>
      <c r="R49" s="188"/>
      <c r="S49" s="189"/>
      <c r="T49" s="190"/>
      <c r="U49" s="194"/>
      <c r="V49" s="279"/>
      <c r="W49" s="320"/>
      <c r="X49" s="466"/>
      <c r="Y49" s="320"/>
      <c r="Z49" s="320"/>
      <c r="AA49" s="320"/>
      <c r="AB49" s="8"/>
    </row>
    <row r="50" spans="2:36" ht="17.5" customHeight="1" thickBot="1" x14ac:dyDescent="0.55000000000000004">
      <c r="B50" s="356"/>
      <c r="C50" s="357"/>
      <c r="D50" s="292" t="s">
        <v>32</v>
      </c>
      <c r="E50" s="329"/>
      <c r="F50" s="330"/>
      <c r="G50" s="306" t="e">
        <f>+((G48*G124)+G49)/G16</f>
        <v>#DIV/0!</v>
      </c>
      <c r="H50" s="306" t="e">
        <f>+((H48*H124)+H49)/H16</f>
        <v>#DIV/0!</v>
      </c>
      <c r="I50" s="306" t="e">
        <f>+((I48*I124)+I49)/I16</f>
        <v>#DIV/0!</v>
      </c>
      <c r="J50" s="307" t="e">
        <f>+((J48*J124)+J49)/J16</f>
        <v>#DIV/0!</v>
      </c>
      <c r="K50" s="19"/>
      <c r="L50" s="306" t="e">
        <f>+((L48*L124)+L49)/L16</f>
        <v>#DIV/0!</v>
      </c>
      <c r="M50" s="306" t="e">
        <f>+((M48*M124)+M49)/M16</f>
        <v>#DIV/0!</v>
      </c>
      <c r="N50" s="306" t="e">
        <f>+((N48*N124)+N49)/N16</f>
        <v>#DIV/0!</v>
      </c>
      <c r="O50" s="306" t="e">
        <f>+((O48*O124)+O49)/O16</f>
        <v>#DIV/0!</v>
      </c>
      <c r="P50" s="306" t="e">
        <f>+((P48*P124)+P49)/P16</f>
        <v>#DIV/0!</v>
      </c>
      <c r="Q50" s="306" t="e">
        <f>+((Q48*Q124)+Q49)/Q16</f>
        <v>#DIV/0!</v>
      </c>
      <c r="R50" s="306" t="e">
        <f>+((R48*R124)+R49)/R16</f>
        <v>#DIV/0!</v>
      </c>
      <c r="S50" s="306" t="e">
        <f>+((S48*S124)+S49)/S16</f>
        <v>#DIV/0!</v>
      </c>
      <c r="T50" s="306" t="e">
        <f>+((T48*T124)+T49)/T16</f>
        <v>#DIV/0!</v>
      </c>
      <c r="U50" s="307" t="e">
        <f>+((U48*U124)+U49)/U16</f>
        <v>#DIV/0!</v>
      </c>
      <c r="W50" s="215" t="s">
        <v>22</v>
      </c>
      <c r="X50" s="216" t="s">
        <v>25</v>
      </c>
      <c r="Y50" s="216" t="s">
        <v>24</v>
      </c>
      <c r="Z50" s="216" t="s">
        <v>23</v>
      </c>
      <c r="AA50" s="217" t="s">
        <v>85</v>
      </c>
      <c r="AB50" s="1"/>
    </row>
    <row r="51" spans="2:36" s="1" customFormat="1" ht="16.3" customHeight="1" thickBot="1" x14ac:dyDescent="0.55000000000000004">
      <c r="B51" s="32"/>
      <c r="C51" s="3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W51" s="83"/>
      <c r="X51" s="84"/>
      <c r="Y51" s="84"/>
      <c r="Z51" s="84"/>
      <c r="AA51" s="187"/>
    </row>
    <row r="52" spans="2:36" s="151" customFormat="1" ht="13.5" customHeight="1" thickBot="1" x14ac:dyDescent="0.45">
      <c r="B52" s="293"/>
      <c r="E52" s="50"/>
      <c r="F52" s="50"/>
    </row>
    <row r="53" spans="2:36" s="151" customFormat="1" ht="16" customHeight="1" thickBot="1" x14ac:dyDescent="0.55000000000000004">
      <c r="B53" s="421" t="s">
        <v>188</v>
      </c>
      <c r="C53" s="360"/>
      <c r="D53" s="209" t="s">
        <v>54</v>
      </c>
      <c r="E53" s="182" t="s">
        <v>0</v>
      </c>
      <c r="F53" s="184" t="s">
        <v>1</v>
      </c>
      <c r="G53" s="236" t="s">
        <v>2</v>
      </c>
      <c r="H53" s="237" t="s">
        <v>3</v>
      </c>
      <c r="I53" s="237" t="s">
        <v>4</v>
      </c>
      <c r="J53" s="238" t="s">
        <v>5</v>
      </c>
      <c r="K53" s="295"/>
      <c r="L53" s="240" t="s">
        <v>6</v>
      </c>
      <c r="M53" s="241" t="s">
        <v>7</v>
      </c>
      <c r="N53" s="241" t="s">
        <v>12</v>
      </c>
      <c r="O53" s="242" t="s">
        <v>13</v>
      </c>
      <c r="P53" s="243" t="s">
        <v>14</v>
      </c>
      <c r="Q53" s="244" t="s">
        <v>9</v>
      </c>
      <c r="R53" s="245" t="s">
        <v>10</v>
      </c>
      <c r="S53" s="246" t="s">
        <v>15</v>
      </c>
      <c r="T53" s="247" t="s">
        <v>11</v>
      </c>
      <c r="U53" s="248" t="s">
        <v>8</v>
      </c>
      <c r="W53" s="214"/>
      <c r="X53" s="214"/>
      <c r="Y53" s="214"/>
      <c r="Z53" s="214"/>
      <c r="AA53" s="214"/>
    </row>
    <row r="54" spans="2:36" s="151" customFormat="1" ht="16" customHeight="1" thickBot="1" x14ac:dyDescent="0.55000000000000004">
      <c r="B54" s="422"/>
      <c r="C54" s="361"/>
      <c r="D54" s="146" t="s">
        <v>86</v>
      </c>
      <c r="E54" s="280"/>
      <c r="F54" s="281"/>
      <c r="G54" s="130"/>
      <c r="H54" s="76"/>
      <c r="I54" s="76"/>
      <c r="J54" s="80"/>
      <c r="K54" s="278"/>
      <c r="L54" s="162"/>
      <c r="M54" s="76"/>
      <c r="N54" s="82"/>
      <c r="O54" s="132"/>
      <c r="P54" s="468"/>
      <c r="Q54" s="130"/>
      <c r="R54" s="162"/>
      <c r="S54" s="469"/>
      <c r="T54" s="468"/>
      <c r="U54" s="134"/>
      <c r="V54" s="282"/>
      <c r="W54" s="214"/>
      <c r="X54" s="214"/>
      <c r="Y54" s="214"/>
      <c r="Z54" s="214"/>
      <c r="AA54" s="214"/>
    </row>
    <row r="55" spans="2:36" s="1" customFormat="1" ht="10.5" customHeight="1" x14ac:dyDescent="0.5">
      <c r="B55" s="61"/>
      <c r="C55" s="61"/>
      <c r="D55" s="8"/>
      <c r="E55" s="138"/>
      <c r="F55" s="8"/>
      <c r="G55" s="8"/>
      <c r="H55" s="8"/>
      <c r="I55" s="8"/>
      <c r="J55" s="8"/>
      <c r="K55" s="294"/>
      <c r="L55" s="8"/>
      <c r="M55" s="8"/>
      <c r="N55" s="8"/>
      <c r="O55" s="8"/>
      <c r="P55" s="157"/>
      <c r="Q55" s="8"/>
      <c r="R55" s="8"/>
      <c r="S55" s="220"/>
      <c r="T55" s="8"/>
      <c r="U55" s="157"/>
      <c r="W55" s="214"/>
      <c r="X55" s="214"/>
      <c r="Y55" s="214"/>
      <c r="Z55" s="214"/>
      <c r="AA55" s="214"/>
    </row>
    <row r="56" spans="2:36" s="1" customFormat="1" ht="10.5" customHeight="1" x14ac:dyDescent="0.5">
      <c r="B56" s="61"/>
      <c r="C56" s="61"/>
      <c r="D56" s="8"/>
      <c r="E56" s="138"/>
      <c r="F56" s="8"/>
      <c r="G56" s="8"/>
      <c r="H56" s="8"/>
      <c r="I56" s="8"/>
      <c r="J56" s="8"/>
      <c r="K56" s="8"/>
      <c r="L56" s="8"/>
      <c r="M56" s="8"/>
      <c r="N56" s="8"/>
      <c r="O56" s="8"/>
      <c r="P56" s="157"/>
      <c r="Q56" s="8"/>
      <c r="R56" s="8"/>
      <c r="S56" s="220"/>
      <c r="T56" s="8"/>
      <c r="U56" s="157"/>
      <c r="W56" s="214"/>
      <c r="X56" s="214"/>
      <c r="Y56" s="214"/>
      <c r="Z56" s="214"/>
      <c r="AA56" s="214"/>
    </row>
    <row r="57" spans="2:36" s="1" customFormat="1" ht="10.5" customHeight="1" x14ac:dyDescent="0.5">
      <c r="B57" s="61"/>
      <c r="C57" s="61"/>
      <c r="D57" s="8"/>
      <c r="E57" s="13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W57" s="283"/>
      <c r="X57" s="283"/>
      <c r="Y57" s="283"/>
      <c r="Z57" s="283"/>
      <c r="AA57" s="283"/>
    </row>
    <row r="58" spans="2:36" s="151" customFormat="1" ht="13.5" customHeight="1" x14ac:dyDescent="0.5">
      <c r="B58" s="152" t="s">
        <v>189</v>
      </c>
      <c r="W58" s="214"/>
      <c r="X58" s="214"/>
      <c r="Y58" s="214"/>
      <c r="Z58" s="214"/>
      <c r="AA58" s="214"/>
    </row>
    <row r="59" spans="2:36" s="1" customFormat="1" x14ac:dyDescent="0.5">
      <c r="D59" s="1" t="s">
        <v>155</v>
      </c>
      <c r="E59" s="94">
        <f>((IF(E16&gt;F16,E16,F16))+(G16+H16))/200</f>
        <v>0</v>
      </c>
      <c r="F59" s="1" t="s">
        <v>30</v>
      </c>
      <c r="I59" s="1" t="s">
        <v>70</v>
      </c>
      <c r="K59" s="331"/>
      <c r="L59" s="331"/>
      <c r="M59" s="331"/>
      <c r="N59" s="1" t="s">
        <v>68</v>
      </c>
      <c r="O59" s="332"/>
      <c r="P59" s="331"/>
      <c r="Q59" s="331"/>
      <c r="R59" s="1" t="s">
        <v>69</v>
      </c>
      <c r="S59" s="333"/>
      <c r="T59" s="331"/>
      <c r="U59" s="331"/>
      <c r="V59" s="8"/>
      <c r="W59" s="8"/>
      <c r="X59" s="8"/>
      <c r="Y59" s="8"/>
      <c r="Z59" s="8"/>
      <c r="AA59" s="8"/>
    </row>
    <row r="60" spans="2:36" s="1" customFormat="1" x14ac:dyDescent="0.5">
      <c r="D60" s="1" t="s">
        <v>156</v>
      </c>
      <c r="E60" s="95">
        <f>+K16*0.25</f>
        <v>0</v>
      </c>
      <c r="F60" s="1" t="s">
        <v>30</v>
      </c>
      <c r="V60" s="8"/>
      <c r="W60" s="157"/>
    </row>
    <row r="61" spans="2:36" s="1" customFormat="1" ht="11.8" customHeight="1" x14ac:dyDescent="0.5">
      <c r="E61" s="8"/>
      <c r="V61" s="8"/>
      <c r="AC61" s="8"/>
      <c r="AD61" s="8"/>
      <c r="AE61" s="8"/>
      <c r="AF61" s="8"/>
    </row>
    <row r="62" spans="2:36" s="151" customFormat="1" ht="20.8" customHeight="1" x14ac:dyDescent="0.5">
      <c r="B62" s="312"/>
      <c r="E62" s="155"/>
      <c r="J62" s="206" t="s">
        <v>209</v>
      </c>
      <c r="V62" s="155"/>
      <c r="W62" s="342" t="s">
        <v>167</v>
      </c>
      <c r="X62" s="342"/>
      <c r="Y62" s="342"/>
      <c r="Z62" s="342"/>
      <c r="AA62" s="342"/>
      <c r="AC62" s="18"/>
      <c r="AD62" s="18"/>
      <c r="AE62" s="18"/>
      <c r="AF62" s="18"/>
      <c r="AG62" s="18"/>
      <c r="AH62" s="18"/>
      <c r="AI62" s="351"/>
      <c r="AJ62" s="351"/>
    </row>
    <row r="63" spans="2:36" s="1" customFormat="1" ht="28" customHeight="1" x14ac:dyDescent="0.5">
      <c r="B63" s="472" t="s">
        <v>178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156">
        <v>1</v>
      </c>
      <c r="W63" s="336"/>
      <c r="X63" s="337"/>
      <c r="Y63" s="337"/>
      <c r="Z63" s="337"/>
      <c r="AA63" s="338"/>
      <c r="AC63" s="160"/>
      <c r="AD63" s="160"/>
      <c r="AE63" s="160"/>
      <c r="AF63" s="160"/>
      <c r="AG63" s="160"/>
      <c r="AH63" s="161"/>
      <c r="AI63" s="352"/>
      <c r="AJ63" s="352"/>
    </row>
    <row r="64" spans="2:36" s="1" customFormat="1" ht="42.25" customHeight="1" x14ac:dyDescent="0.5">
      <c r="B64" s="472" t="s">
        <v>179</v>
      </c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156">
        <v>2</v>
      </c>
      <c r="W64" s="336"/>
      <c r="X64" s="337"/>
      <c r="Y64" s="337"/>
      <c r="Z64" s="337"/>
      <c r="AA64" s="338"/>
      <c r="AF64" s="151"/>
      <c r="AG64" s="151"/>
    </row>
    <row r="65" spans="2:27" s="1" customFormat="1" ht="28" customHeight="1" x14ac:dyDescent="0.5">
      <c r="B65" s="472" t="s">
        <v>180</v>
      </c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156">
        <v>3</v>
      </c>
      <c r="W65" s="336"/>
      <c r="X65" s="337"/>
      <c r="Y65" s="337"/>
      <c r="Z65" s="337"/>
      <c r="AA65" s="338"/>
    </row>
    <row r="66" spans="2:27" s="1" customFormat="1" ht="28" customHeight="1" x14ac:dyDescent="0.5">
      <c r="B66" s="472" t="s">
        <v>175</v>
      </c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156">
        <v>4</v>
      </c>
      <c r="W66" s="336"/>
      <c r="X66" s="337"/>
      <c r="Y66" s="337"/>
      <c r="Z66" s="337"/>
      <c r="AA66" s="338"/>
    </row>
    <row r="67" spans="2:27" s="70" customFormat="1" ht="21" customHeight="1" x14ac:dyDescent="0.5">
      <c r="B67" s="152"/>
      <c r="C67" s="202"/>
      <c r="D67" s="202"/>
      <c r="E67" s="202"/>
      <c r="F67" s="202"/>
      <c r="G67" s="202"/>
      <c r="H67" s="202"/>
      <c r="I67" s="202"/>
      <c r="J67" s="206" t="s">
        <v>210</v>
      </c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3"/>
      <c r="W67" s="204"/>
      <c r="X67" s="204"/>
      <c r="Y67" s="204"/>
      <c r="Z67" s="204"/>
      <c r="AA67" s="204"/>
    </row>
    <row r="68" spans="2:27" s="1" customFormat="1" ht="46.75" customHeight="1" x14ac:dyDescent="0.5">
      <c r="B68" s="472" t="s">
        <v>178</v>
      </c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156">
        <v>5</v>
      </c>
      <c r="W68" s="336"/>
      <c r="X68" s="337"/>
      <c r="Y68" s="337"/>
      <c r="Z68" s="337"/>
      <c r="AA68" s="338"/>
    </row>
    <row r="69" spans="2:27" s="1" customFormat="1" ht="28" customHeight="1" x14ac:dyDescent="0.5">
      <c r="B69" s="472" t="s">
        <v>179</v>
      </c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156">
        <v>6</v>
      </c>
      <c r="W69" s="336"/>
      <c r="X69" s="337"/>
      <c r="Y69" s="337"/>
      <c r="Z69" s="337"/>
      <c r="AA69" s="338"/>
    </row>
    <row r="70" spans="2:27" s="1" customFormat="1" ht="30.25" customHeight="1" x14ac:dyDescent="0.5">
      <c r="B70" s="472" t="s">
        <v>180</v>
      </c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156">
        <v>7</v>
      </c>
      <c r="W70" s="336"/>
      <c r="X70" s="337"/>
      <c r="Y70" s="337"/>
      <c r="Z70" s="337"/>
      <c r="AA70" s="338"/>
    </row>
    <row r="71" spans="2:27" s="1" customFormat="1" ht="28" customHeight="1" x14ac:dyDescent="0.5">
      <c r="B71" s="472" t="s">
        <v>175</v>
      </c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156">
        <v>8</v>
      </c>
      <c r="W71" s="336"/>
      <c r="X71" s="337"/>
      <c r="Y71" s="337"/>
      <c r="Z71" s="337"/>
      <c r="AA71" s="338"/>
    </row>
    <row r="72" spans="2:27" s="1" customFormat="1" ht="58.75" customHeight="1" x14ac:dyDescent="0.5">
      <c r="B72" s="472" t="s">
        <v>65</v>
      </c>
      <c r="C72" s="335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156">
        <v>9</v>
      </c>
      <c r="W72" s="336"/>
      <c r="X72" s="337"/>
      <c r="Y72" s="337"/>
      <c r="Z72" s="337"/>
      <c r="AA72" s="338"/>
    </row>
    <row r="73" spans="2:27" s="1" customFormat="1" ht="28" customHeight="1" x14ac:dyDescent="0.5">
      <c r="B73" s="472" t="s">
        <v>172</v>
      </c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156">
        <v>10</v>
      </c>
      <c r="W73" s="336"/>
      <c r="X73" s="337"/>
      <c r="Y73" s="337"/>
      <c r="Z73" s="337"/>
      <c r="AA73" s="338"/>
    </row>
    <row r="74" spans="2:27" s="1" customFormat="1" ht="11.5" customHeight="1" x14ac:dyDescent="0.5">
      <c r="B74" s="154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33"/>
      <c r="W74" s="272"/>
      <c r="X74" s="272"/>
      <c r="Y74" s="272"/>
      <c r="Z74" s="272"/>
      <c r="AA74" s="272"/>
    </row>
    <row r="75" spans="2:27" s="475" customFormat="1" ht="34.200000000000003" customHeight="1" x14ac:dyDescent="0.5">
      <c r="B75" s="474"/>
      <c r="D75" s="476"/>
      <c r="E75" s="476"/>
      <c r="F75" s="476"/>
      <c r="G75" s="476"/>
      <c r="H75" s="476"/>
      <c r="I75" s="476"/>
      <c r="J75" s="477" t="s">
        <v>211</v>
      </c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76"/>
      <c r="V75" s="478"/>
      <c r="W75" s="479"/>
      <c r="X75" s="479"/>
      <c r="Y75" s="479"/>
      <c r="Z75" s="479"/>
      <c r="AA75" s="479"/>
    </row>
    <row r="76" spans="2:27" s="475" customFormat="1" ht="28" customHeight="1" x14ac:dyDescent="0.5">
      <c r="B76" s="480"/>
      <c r="C76" s="481" t="s">
        <v>197</v>
      </c>
      <c r="D76" s="482"/>
      <c r="E76" s="483" t="s">
        <v>193</v>
      </c>
      <c r="F76" s="483"/>
      <c r="G76" s="483"/>
      <c r="H76" s="483" t="s">
        <v>194</v>
      </c>
      <c r="I76" s="483"/>
      <c r="J76" s="483"/>
      <c r="K76" s="484" t="s">
        <v>192</v>
      </c>
      <c r="L76" s="484"/>
      <c r="M76" s="484"/>
      <c r="N76" s="484"/>
      <c r="O76" s="483" t="s">
        <v>196</v>
      </c>
      <c r="P76" s="483"/>
      <c r="Q76" s="483"/>
      <c r="R76" s="476"/>
      <c r="S76" s="476"/>
      <c r="T76" s="476"/>
      <c r="U76" s="476"/>
      <c r="V76" s="478"/>
      <c r="W76" s="479"/>
      <c r="X76" s="479"/>
      <c r="Y76" s="479"/>
      <c r="Z76" s="479"/>
      <c r="AA76" s="479"/>
    </row>
    <row r="77" spans="2:27" s="475" customFormat="1" ht="28" customHeight="1" x14ac:dyDescent="0.5">
      <c r="B77" s="480"/>
      <c r="C77" s="485" t="s">
        <v>190</v>
      </c>
      <c r="D77" s="485"/>
      <c r="E77" s="325"/>
      <c r="F77" s="325"/>
      <c r="G77" s="325"/>
      <c r="H77" s="326"/>
      <c r="I77" s="326"/>
      <c r="J77" s="326"/>
      <c r="K77" s="486">
        <f>+E77*H77</f>
        <v>0</v>
      </c>
      <c r="L77" s="485"/>
      <c r="M77" s="485"/>
      <c r="N77" s="485"/>
      <c r="O77" s="487"/>
      <c r="P77" s="476"/>
      <c r="Q77" s="488"/>
      <c r="R77" s="476"/>
      <c r="S77" s="476"/>
      <c r="T77" s="476"/>
      <c r="U77" s="476"/>
      <c r="V77" s="478"/>
      <c r="W77" s="479"/>
      <c r="X77" s="479"/>
      <c r="Y77" s="479"/>
      <c r="Z77" s="479"/>
      <c r="AA77" s="479"/>
    </row>
    <row r="78" spans="2:27" s="475" customFormat="1" ht="28" customHeight="1" x14ac:dyDescent="0.5">
      <c r="B78" s="480"/>
      <c r="C78" s="489" t="s">
        <v>191</v>
      </c>
      <c r="D78" s="490"/>
      <c r="E78" s="325"/>
      <c r="F78" s="325"/>
      <c r="G78" s="325"/>
      <c r="H78" s="326"/>
      <c r="I78" s="326"/>
      <c r="J78" s="326"/>
      <c r="K78" s="486">
        <f>+E78*H78</f>
        <v>0</v>
      </c>
      <c r="L78" s="485"/>
      <c r="M78" s="485"/>
      <c r="N78" s="485"/>
      <c r="O78" s="491"/>
      <c r="P78" s="476"/>
      <c r="Q78" s="488"/>
      <c r="R78" s="476"/>
      <c r="W78" s="492"/>
      <c r="X78" s="492"/>
      <c r="Y78" s="479"/>
      <c r="Z78" s="479"/>
      <c r="AA78" s="479"/>
    </row>
    <row r="79" spans="2:27" s="475" customFormat="1" ht="28" customHeight="1" x14ac:dyDescent="0.5">
      <c r="B79" s="480"/>
      <c r="C79" s="485" t="s">
        <v>195</v>
      </c>
      <c r="D79" s="485"/>
      <c r="E79" s="485"/>
      <c r="F79" s="485"/>
      <c r="G79" s="485"/>
      <c r="H79" s="485"/>
      <c r="I79" s="485"/>
      <c r="J79" s="485"/>
      <c r="K79" s="493">
        <f>+K77+K78</f>
        <v>0</v>
      </c>
      <c r="L79" s="493"/>
      <c r="M79" s="493"/>
      <c r="N79" s="493"/>
      <c r="O79" s="494">
        <f>+K79/3.068</f>
        <v>0</v>
      </c>
      <c r="P79" s="495"/>
      <c r="Q79" s="496"/>
      <c r="R79" s="476"/>
      <c r="Z79" s="479"/>
      <c r="AA79" s="479"/>
    </row>
    <row r="80" spans="2:27" s="475" customFormat="1" ht="9.25" customHeight="1" x14ac:dyDescent="0.5">
      <c r="B80" s="480"/>
      <c r="C80" s="476"/>
      <c r="D80" s="476"/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97"/>
      <c r="T80" s="497"/>
      <c r="U80" s="492"/>
      <c r="V80" s="478"/>
      <c r="W80" s="479"/>
      <c r="X80" s="479"/>
      <c r="Y80" s="479"/>
      <c r="Z80" s="479"/>
      <c r="AA80" s="479"/>
    </row>
    <row r="81" spans="2:27" s="475" customFormat="1" ht="28" customHeight="1" thickBot="1" x14ac:dyDescent="0.55000000000000004">
      <c r="B81" s="480"/>
      <c r="C81" s="481" t="s">
        <v>198</v>
      </c>
      <c r="D81" s="482"/>
      <c r="E81" s="498" t="s">
        <v>193</v>
      </c>
      <c r="F81" s="499"/>
      <c r="G81" s="500"/>
      <c r="H81" s="501" t="s">
        <v>194</v>
      </c>
      <c r="I81" s="502"/>
      <c r="J81" s="503"/>
      <c r="K81" s="484" t="s">
        <v>192</v>
      </c>
      <c r="L81" s="484"/>
      <c r="M81" s="484"/>
      <c r="N81" s="484"/>
      <c r="O81" s="483" t="s">
        <v>196</v>
      </c>
      <c r="P81" s="483"/>
      <c r="Q81" s="483"/>
      <c r="R81" s="476"/>
      <c r="Z81" s="479"/>
      <c r="AA81" s="479"/>
    </row>
    <row r="82" spans="2:27" s="475" customFormat="1" ht="28" customHeight="1" thickBot="1" x14ac:dyDescent="0.55000000000000004">
      <c r="B82" s="480"/>
      <c r="C82" s="485" t="s">
        <v>190</v>
      </c>
      <c r="D82" s="485"/>
      <c r="E82" s="346"/>
      <c r="F82" s="347"/>
      <c r="G82" s="348"/>
      <c r="H82" s="326"/>
      <c r="I82" s="326"/>
      <c r="J82" s="326"/>
      <c r="K82" s="486">
        <f>+E82*H82</f>
        <v>0</v>
      </c>
      <c r="L82" s="485"/>
      <c r="M82" s="485"/>
      <c r="N82" s="485"/>
      <c r="O82" s="487"/>
      <c r="P82" s="476"/>
      <c r="Q82" s="488"/>
      <c r="R82" s="476"/>
      <c r="S82" s="504" t="s">
        <v>204</v>
      </c>
      <c r="T82" s="505"/>
      <c r="U82" s="505"/>
      <c r="V82" s="505"/>
      <c r="W82" s="505"/>
      <c r="X82" s="505"/>
      <c r="Y82" s="506"/>
      <c r="Z82" s="507" t="s">
        <v>213</v>
      </c>
      <c r="AA82" s="508"/>
    </row>
    <row r="83" spans="2:27" s="475" customFormat="1" ht="28" customHeight="1" x14ac:dyDescent="0.5">
      <c r="B83" s="480"/>
      <c r="C83" s="489" t="s">
        <v>191</v>
      </c>
      <c r="D83" s="490"/>
      <c r="E83" s="346"/>
      <c r="F83" s="347"/>
      <c r="G83" s="348"/>
      <c r="H83" s="326"/>
      <c r="I83" s="326"/>
      <c r="J83" s="326"/>
      <c r="K83" s="486">
        <f>+E83*H83</f>
        <v>0</v>
      </c>
      <c r="L83" s="485"/>
      <c r="M83" s="485"/>
      <c r="N83" s="485"/>
      <c r="O83" s="491"/>
      <c r="P83" s="476"/>
      <c r="Q83" s="488"/>
      <c r="R83" s="476"/>
      <c r="S83" s="509" t="s">
        <v>206</v>
      </c>
      <c r="T83" s="510"/>
      <c r="U83" s="510"/>
      <c r="V83" s="510"/>
      <c r="W83" s="511">
        <f>+K79+K84</f>
        <v>0</v>
      </c>
      <c r="X83" s="510"/>
      <c r="Y83" s="512"/>
      <c r="Z83" s="321"/>
      <c r="AA83" s="322"/>
    </row>
    <row r="84" spans="2:27" s="475" customFormat="1" ht="31.5" customHeight="1" thickBot="1" x14ac:dyDescent="0.55000000000000004">
      <c r="B84" s="513"/>
      <c r="C84" s="485" t="s">
        <v>195</v>
      </c>
      <c r="D84" s="485"/>
      <c r="E84" s="485"/>
      <c r="F84" s="485"/>
      <c r="G84" s="485"/>
      <c r="H84" s="485"/>
      <c r="I84" s="485"/>
      <c r="J84" s="485"/>
      <c r="K84" s="493">
        <f>+K82+K83</f>
        <v>0</v>
      </c>
      <c r="L84" s="493"/>
      <c r="M84" s="493"/>
      <c r="N84" s="493"/>
      <c r="O84" s="494">
        <f>+K84/3.068</f>
        <v>0</v>
      </c>
      <c r="P84" s="495"/>
      <c r="Q84" s="496"/>
      <c r="R84" s="514"/>
      <c r="S84" s="515" t="s">
        <v>205</v>
      </c>
      <c r="T84" s="516"/>
      <c r="U84" s="516"/>
      <c r="V84" s="517"/>
      <c r="W84" s="518">
        <f>+O79+O84</f>
        <v>0</v>
      </c>
      <c r="X84" s="519"/>
      <c r="Y84" s="520"/>
      <c r="Z84" s="323"/>
      <c r="AA84" s="324"/>
    </row>
    <row r="85" spans="2:27" s="475" customFormat="1" hidden="1" x14ac:dyDescent="0.5">
      <c r="B85" s="513" t="s">
        <v>83</v>
      </c>
      <c r="C85" s="514"/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4"/>
      <c r="O85" s="514"/>
      <c r="P85" s="514"/>
      <c r="Q85" s="514"/>
      <c r="R85" s="514"/>
      <c r="S85" s="514"/>
      <c r="T85" s="514"/>
      <c r="U85" s="514"/>
    </row>
    <row r="86" spans="2:27" s="475" customFormat="1" hidden="1" x14ac:dyDescent="0.5"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21"/>
      <c r="T86" s="521"/>
      <c r="U86" s="521"/>
    </row>
    <row r="87" spans="2:27" s="475" customFormat="1" hidden="1" x14ac:dyDescent="0.5">
      <c r="B87" s="513"/>
      <c r="C87" s="514"/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</row>
    <row r="88" spans="2:27" s="475" customFormat="1" ht="22.75" customHeight="1" x14ac:dyDescent="0.5">
      <c r="B88" s="513"/>
      <c r="C88" s="514"/>
      <c r="D88" s="514"/>
      <c r="E88" s="514"/>
      <c r="F88" s="514"/>
      <c r="G88" s="514"/>
      <c r="H88" s="514"/>
      <c r="I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</row>
    <row r="89" spans="2:27" s="1" customFormat="1" ht="21.25" customHeight="1" x14ac:dyDescent="0.75">
      <c r="B89" s="5" t="s">
        <v>87</v>
      </c>
      <c r="C89" s="74"/>
      <c r="D89" s="74"/>
      <c r="E89" s="74"/>
      <c r="F89" s="74"/>
      <c r="G89" s="74"/>
      <c r="H89" s="74"/>
      <c r="I89" s="74"/>
      <c r="J89" s="473" t="s">
        <v>212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7" s="1" customFormat="1" x14ac:dyDescent="0.5">
      <c r="C90" s="341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</row>
    <row r="91" spans="2:27" s="1" customFormat="1" x14ac:dyDescent="0.5">
      <c r="B91" s="143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</row>
    <row r="92" spans="2:27" s="1" customFormat="1" ht="13.5" customHeight="1" x14ac:dyDescent="0.5">
      <c r="B92" s="143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</row>
    <row r="93" spans="2:27" s="1" customFormat="1" ht="13.5" customHeight="1" x14ac:dyDescent="0.5">
      <c r="B93" s="143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</row>
    <row r="94" spans="2:27" s="1" customFormat="1" x14ac:dyDescent="0.5"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2:27" s="1" customFormat="1" hidden="1" x14ac:dyDescent="0.5">
      <c r="B95" s="5" t="s">
        <v>36</v>
      </c>
      <c r="C95" s="5"/>
    </row>
    <row r="96" spans="2:27" s="1" customFormat="1" hidden="1" x14ac:dyDescent="0.5">
      <c r="B96" s="1">
        <v>1</v>
      </c>
      <c r="C96" s="6" t="s">
        <v>37</v>
      </c>
    </row>
    <row r="97" spans="2:27" s="1" customFormat="1" hidden="1" x14ac:dyDescent="0.5">
      <c r="B97" s="1">
        <v>2</v>
      </c>
      <c r="C97" s="6" t="s">
        <v>89</v>
      </c>
    </row>
    <row r="98" spans="2:27" s="1" customFormat="1" hidden="1" x14ac:dyDescent="0.5">
      <c r="B98" s="7">
        <v>3</v>
      </c>
      <c r="C98" s="6" t="s">
        <v>40</v>
      </c>
    </row>
    <row r="99" spans="2:27" s="1" customFormat="1" hidden="1" x14ac:dyDescent="0.5">
      <c r="B99" s="7">
        <v>4</v>
      </c>
      <c r="C99" s="6" t="s">
        <v>90</v>
      </c>
    </row>
    <row r="100" spans="2:27" s="1" customFormat="1" hidden="1" x14ac:dyDescent="0.5">
      <c r="B100" s="7"/>
      <c r="C100" s="6" t="s">
        <v>42</v>
      </c>
    </row>
    <row r="101" spans="2:27" s="1" customFormat="1" hidden="1" x14ac:dyDescent="0.5">
      <c r="C101" s="6" t="s">
        <v>50</v>
      </c>
    </row>
    <row r="102" spans="2:27" s="1" customFormat="1" hidden="1" x14ac:dyDescent="0.5">
      <c r="B102" s="1">
        <v>5</v>
      </c>
      <c r="C102" s="6" t="s">
        <v>47</v>
      </c>
    </row>
    <row r="103" spans="2:27" s="1" customFormat="1" hidden="1" x14ac:dyDescent="0.5">
      <c r="B103" s="1">
        <v>6</v>
      </c>
      <c r="C103" s="6" t="s">
        <v>44</v>
      </c>
    </row>
    <row r="104" spans="2:27" s="1" customFormat="1" hidden="1" x14ac:dyDescent="0.5">
      <c r="C104" s="6" t="s">
        <v>45</v>
      </c>
    </row>
    <row r="105" spans="2:27" s="1" customFormat="1" hidden="1" x14ac:dyDescent="0.5">
      <c r="C105" s="6" t="s">
        <v>46</v>
      </c>
    </row>
    <row r="106" spans="2:27" s="1" customFormat="1" hidden="1" x14ac:dyDescent="0.5">
      <c r="B106" s="1">
        <v>8</v>
      </c>
      <c r="C106" s="6" t="s">
        <v>43</v>
      </c>
    </row>
    <row r="107" spans="2:27" s="1" customFormat="1" ht="70.5" customHeight="1" x14ac:dyDescent="0.5">
      <c r="B107" s="149" t="s">
        <v>164</v>
      </c>
      <c r="C107" s="390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2"/>
    </row>
    <row r="108" spans="2:27" s="1" customFormat="1" x14ac:dyDescent="0.5"/>
    <row r="109" spans="2:27" s="1" customFormat="1" x14ac:dyDescent="0.5">
      <c r="B109" s="1" t="s">
        <v>170</v>
      </c>
      <c r="C109" s="1" t="s">
        <v>171</v>
      </c>
    </row>
    <row r="110" spans="2:27" s="1" customFormat="1" x14ac:dyDescent="0.5"/>
    <row r="111" spans="2:27" s="1" customFormat="1" x14ac:dyDescent="0.5"/>
    <row r="112" spans="2:27" s="1" customFormat="1" x14ac:dyDescent="0.5"/>
    <row r="113" spans="1:68" s="1" customFormat="1" x14ac:dyDescent="0.5"/>
    <row r="114" spans="1:68" s="1" customFormat="1" x14ac:dyDescent="0.5"/>
    <row r="115" spans="1:68" s="1" customFormat="1" x14ac:dyDescent="0.5"/>
    <row r="116" spans="1:68" s="1" customFormat="1" x14ac:dyDescent="0.5"/>
    <row r="117" spans="1:68" s="1" customFormat="1" x14ac:dyDescent="0.5"/>
    <row r="118" spans="1:68" s="1" customFormat="1" x14ac:dyDescent="0.5">
      <c r="B118" s="1" t="s">
        <v>185</v>
      </c>
    </row>
    <row r="119" spans="1:68" s="1" customFormat="1" x14ac:dyDescent="0.5">
      <c r="B119" s="1" t="s">
        <v>182</v>
      </c>
      <c r="C119" s="1" t="s">
        <v>181</v>
      </c>
    </row>
    <row r="120" spans="1:68" s="1" customFormat="1" x14ac:dyDescent="0.5">
      <c r="B120" s="1" t="s">
        <v>183</v>
      </c>
      <c r="C120" s="1" t="s">
        <v>184</v>
      </c>
    </row>
    <row r="121" spans="1:68" s="1" customFormat="1" x14ac:dyDescent="0.5"/>
    <row r="122" spans="1:68" s="1" customFormat="1" hidden="1" x14ac:dyDescent="0.5"/>
    <row r="123" spans="1:68" s="1" customFormat="1" hidden="1" x14ac:dyDescent="0.5"/>
    <row r="124" spans="1:68" s="290" customFormat="1" ht="15" hidden="1" customHeight="1" x14ac:dyDescent="0.5">
      <c r="A124" s="60"/>
      <c r="B124" s="289"/>
      <c r="C124" s="289"/>
      <c r="D124" s="290" t="s">
        <v>31</v>
      </c>
      <c r="E124" s="60">
        <v>50</v>
      </c>
      <c r="F124" s="60">
        <v>61</v>
      </c>
      <c r="G124" s="60">
        <v>20</v>
      </c>
      <c r="H124" s="60">
        <v>12</v>
      </c>
      <c r="I124" s="290">
        <v>83.6</v>
      </c>
      <c r="J124" s="290">
        <v>38.299999999999997</v>
      </c>
      <c r="K124" s="291"/>
      <c r="L124" s="290">
        <v>16</v>
      </c>
      <c r="M124" s="290">
        <v>48.03</v>
      </c>
      <c r="N124" s="60"/>
      <c r="O124" s="60"/>
      <c r="P124" s="60"/>
      <c r="Q124" s="60">
        <v>23.02</v>
      </c>
      <c r="R124" s="60">
        <v>35.51</v>
      </c>
      <c r="S124" s="60"/>
      <c r="T124" s="60"/>
      <c r="U124" s="60">
        <v>14</v>
      </c>
      <c r="V124" s="60"/>
      <c r="W124" s="288"/>
      <c r="X124" s="268"/>
      <c r="Y124" s="268"/>
      <c r="Z124" s="268"/>
      <c r="AA124" s="268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</row>
    <row r="125" spans="1:68" s="1" customFormat="1" hidden="1" x14ac:dyDescent="0.5"/>
    <row r="126" spans="1:68" s="1" customFormat="1" hidden="1" x14ac:dyDescent="0.5"/>
    <row r="127" spans="1:68" s="1" customFormat="1" x14ac:dyDescent="0.5"/>
    <row r="128" spans="1:68" s="1" customFormat="1" x14ac:dyDescent="0.5"/>
    <row r="129" s="1" customFormat="1" x14ac:dyDescent="0.5"/>
    <row r="130" s="1" customFormat="1" x14ac:dyDescent="0.5"/>
    <row r="131" s="1" customFormat="1" x14ac:dyDescent="0.5"/>
    <row r="132" s="1" customFormat="1" x14ac:dyDescent="0.5"/>
    <row r="133" s="1" customFormat="1" x14ac:dyDescent="0.5"/>
    <row r="134" s="1" customFormat="1" x14ac:dyDescent="0.5"/>
    <row r="135" s="1" customFormat="1" x14ac:dyDescent="0.5"/>
    <row r="136" s="1" customFormat="1" x14ac:dyDescent="0.5"/>
    <row r="137" s="1" customFormat="1" x14ac:dyDescent="0.5"/>
    <row r="138" s="1" customFormat="1" x14ac:dyDescent="0.5"/>
    <row r="139" s="1" customFormat="1" x14ac:dyDescent="0.5"/>
    <row r="140" s="1" customFormat="1" x14ac:dyDescent="0.5"/>
    <row r="141" s="1" customFormat="1" x14ac:dyDescent="0.5"/>
    <row r="142" s="1" customFormat="1" x14ac:dyDescent="0.5"/>
    <row r="143" s="1" customFormat="1" x14ac:dyDescent="0.5"/>
    <row r="144" s="1" customFormat="1" x14ac:dyDescent="0.5"/>
    <row r="145" s="1" customFormat="1" x14ac:dyDescent="0.5"/>
    <row r="146" s="1" customFormat="1" x14ac:dyDescent="0.5"/>
    <row r="147" s="1" customFormat="1" x14ac:dyDescent="0.5"/>
    <row r="148" s="1" customFormat="1" x14ac:dyDescent="0.5"/>
    <row r="149" s="1" customFormat="1" x14ac:dyDescent="0.5"/>
    <row r="150" s="1" customFormat="1" x14ac:dyDescent="0.5"/>
    <row r="151" s="1" customFormat="1" x14ac:dyDescent="0.5"/>
    <row r="152" s="1" customFormat="1" x14ac:dyDescent="0.5"/>
    <row r="153" s="1" customFormat="1" x14ac:dyDescent="0.5"/>
    <row r="154" s="1" customFormat="1" x14ac:dyDescent="0.5"/>
    <row r="155" s="1" customFormat="1" x14ac:dyDescent="0.5"/>
    <row r="156" s="1" customFormat="1" x14ac:dyDescent="0.5"/>
    <row r="157" s="1" customFormat="1" x14ac:dyDescent="0.5"/>
    <row r="158" s="1" customFormat="1" x14ac:dyDescent="0.5"/>
    <row r="159" s="1" customFormat="1" x14ac:dyDescent="0.5"/>
    <row r="160" s="1" customFormat="1" x14ac:dyDescent="0.5"/>
    <row r="161" s="1" customFormat="1" x14ac:dyDescent="0.5"/>
    <row r="162" s="1" customFormat="1" x14ac:dyDescent="0.5"/>
    <row r="163" s="1" customFormat="1" x14ac:dyDescent="0.5"/>
    <row r="164" s="1" customFormat="1" x14ac:dyDescent="0.5"/>
    <row r="165" s="1" customFormat="1" x14ac:dyDescent="0.5"/>
    <row r="166" s="1" customFormat="1" x14ac:dyDescent="0.5"/>
    <row r="167" s="1" customFormat="1" x14ac:dyDescent="0.5"/>
    <row r="168" s="1" customFormat="1" x14ac:dyDescent="0.5"/>
    <row r="169" s="1" customFormat="1" x14ac:dyDescent="0.5"/>
    <row r="170" s="1" customFormat="1" x14ac:dyDescent="0.5"/>
    <row r="171" s="1" customFormat="1" x14ac:dyDescent="0.5"/>
    <row r="172" s="1" customFormat="1" x14ac:dyDescent="0.5"/>
    <row r="173" s="1" customFormat="1" x14ac:dyDescent="0.5"/>
    <row r="174" s="1" customFormat="1" x14ac:dyDescent="0.5"/>
    <row r="175" s="1" customFormat="1" x14ac:dyDescent="0.5"/>
    <row r="176" s="1" customFormat="1" x14ac:dyDescent="0.5"/>
    <row r="177" s="1" customFormat="1" x14ac:dyDescent="0.5"/>
    <row r="178" s="1" customFormat="1" x14ac:dyDescent="0.5"/>
    <row r="179" s="1" customFormat="1" x14ac:dyDescent="0.5"/>
    <row r="180" s="1" customFormat="1" x14ac:dyDescent="0.5"/>
    <row r="181" s="1" customFormat="1" x14ac:dyDescent="0.5"/>
    <row r="182" s="1" customFormat="1" x14ac:dyDescent="0.5"/>
    <row r="183" s="1" customFormat="1" x14ac:dyDescent="0.5"/>
    <row r="184" s="1" customFormat="1" x14ac:dyDescent="0.5"/>
    <row r="185" s="1" customFormat="1" x14ac:dyDescent="0.5"/>
    <row r="186" s="1" customFormat="1" x14ac:dyDescent="0.5"/>
    <row r="187" s="1" customFormat="1" x14ac:dyDescent="0.5"/>
    <row r="188" s="1" customFormat="1" x14ac:dyDescent="0.5"/>
    <row r="189" s="1" customFormat="1" x14ac:dyDescent="0.5"/>
    <row r="190" s="1" customFormat="1" x14ac:dyDescent="0.5"/>
    <row r="191" s="1" customFormat="1" x14ac:dyDescent="0.5"/>
    <row r="192" s="1" customFormat="1" x14ac:dyDescent="0.5"/>
    <row r="193" s="1" customFormat="1" x14ac:dyDescent="0.5"/>
    <row r="194" s="1" customFormat="1" x14ac:dyDescent="0.5"/>
    <row r="195" s="1" customFormat="1" x14ac:dyDescent="0.5"/>
    <row r="196" s="1" customFormat="1" x14ac:dyDescent="0.5"/>
    <row r="197" s="1" customFormat="1" x14ac:dyDescent="0.5"/>
    <row r="198" s="1" customFormat="1" x14ac:dyDescent="0.5"/>
    <row r="199" s="1" customFormat="1" x14ac:dyDescent="0.5"/>
    <row r="200" s="1" customFormat="1" x14ac:dyDescent="0.5"/>
    <row r="201" s="1" customFormat="1" x14ac:dyDescent="0.5"/>
    <row r="202" s="1" customFormat="1" x14ac:dyDescent="0.5"/>
    <row r="203" s="1" customFormat="1" x14ac:dyDescent="0.5"/>
    <row r="204" s="1" customFormat="1" x14ac:dyDescent="0.5"/>
    <row r="205" s="1" customFormat="1" x14ac:dyDescent="0.5"/>
    <row r="206" s="1" customFormat="1" x14ac:dyDescent="0.5"/>
    <row r="207" s="1" customFormat="1" x14ac:dyDescent="0.5"/>
    <row r="208" s="1" customFormat="1" x14ac:dyDescent="0.5"/>
    <row r="209" s="1" customFormat="1" x14ac:dyDescent="0.5"/>
  </sheetData>
  <sheetProtection sheet="1" formatCells="0" formatColumns="0" formatRows="0" selectLockedCells="1"/>
  <mergeCells count="156">
    <mergeCell ref="E18:F18"/>
    <mergeCell ref="E27:F27"/>
    <mergeCell ref="E33:F33"/>
    <mergeCell ref="E46:F46"/>
    <mergeCell ref="AA14:AA15"/>
    <mergeCell ref="C14:C15"/>
    <mergeCell ref="B16:C16"/>
    <mergeCell ref="B13:C13"/>
    <mergeCell ref="B14:B15"/>
    <mergeCell ref="W65:AA65"/>
    <mergeCell ref="W70:AA70"/>
    <mergeCell ref="W66:AA66"/>
    <mergeCell ref="W71:AA71"/>
    <mergeCell ref="B53:B54"/>
    <mergeCell ref="B47:B49"/>
    <mergeCell ref="B34:B36"/>
    <mergeCell ref="B28:B30"/>
    <mergeCell ref="B19:B21"/>
    <mergeCell ref="C19:C21"/>
    <mergeCell ref="C28:C30"/>
    <mergeCell ref="C34:C36"/>
    <mergeCell ref="C47:C49"/>
    <mergeCell ref="E47:F50"/>
    <mergeCell ref="C70:U70"/>
    <mergeCell ref="Y20:Y21"/>
    <mergeCell ref="Z20:Z21"/>
    <mergeCell ref="AA20:AA21"/>
    <mergeCell ref="C107:AA107"/>
    <mergeCell ref="M4:Q4"/>
    <mergeCell ref="C65:U65"/>
    <mergeCell ref="W11:AA11"/>
    <mergeCell ref="C90:U90"/>
    <mergeCell ref="D7:H7"/>
    <mergeCell ref="D8:H8"/>
    <mergeCell ref="E11:J11"/>
    <mergeCell ref="K11:O11"/>
    <mergeCell ref="Q11:S11"/>
    <mergeCell ref="E12:F12"/>
    <mergeCell ref="G12:J12"/>
    <mergeCell ref="L12:O12"/>
    <mergeCell ref="C81:D81"/>
    <mergeCell ref="E81:G81"/>
    <mergeCell ref="H81:J81"/>
    <mergeCell ref="K81:N81"/>
    <mergeCell ref="C71:U71"/>
    <mergeCell ref="W63:AA63"/>
    <mergeCell ref="W68:AA68"/>
    <mergeCell ref="W64:AA64"/>
    <mergeCell ref="W69:AA69"/>
    <mergeCell ref="U4:Z4"/>
    <mergeCell ref="U5:Z5"/>
    <mergeCell ref="U6:Z6"/>
    <mergeCell ref="U7:Z7"/>
    <mergeCell ref="D4:H4"/>
    <mergeCell ref="D5:H5"/>
    <mergeCell ref="D6:H6"/>
    <mergeCell ref="M5:Q5"/>
    <mergeCell ref="M6:Q6"/>
    <mergeCell ref="M7:Q7"/>
    <mergeCell ref="M8:Q8"/>
    <mergeCell ref="U8:Z8"/>
    <mergeCell ref="W12:AA12"/>
    <mergeCell ref="Y18:AA18"/>
    <mergeCell ref="D9:Q9"/>
    <mergeCell ref="U9:Z9"/>
    <mergeCell ref="Q12:S12"/>
    <mergeCell ref="E40:F40"/>
    <mergeCell ref="H40:I40"/>
    <mergeCell ref="B12:D12"/>
    <mergeCell ref="B31:C31"/>
    <mergeCell ref="B22:C22"/>
    <mergeCell ref="B37:C37"/>
    <mergeCell ref="W22:AA22"/>
    <mergeCell ref="W20:W21"/>
    <mergeCell ref="X20:X21"/>
    <mergeCell ref="W14:W15"/>
    <mergeCell ref="X14:X15"/>
    <mergeCell ref="Y14:Y15"/>
    <mergeCell ref="Z14:Z15"/>
    <mergeCell ref="E19:F22"/>
    <mergeCell ref="E28:F31"/>
    <mergeCell ref="E83:G83"/>
    <mergeCell ref="B41:B42"/>
    <mergeCell ref="K76:N76"/>
    <mergeCell ref="AI62:AJ62"/>
    <mergeCell ref="AI63:AJ63"/>
    <mergeCell ref="B43:D43"/>
    <mergeCell ref="B50:C50"/>
    <mergeCell ref="O81:Q81"/>
    <mergeCell ref="C82:D82"/>
    <mergeCell ref="E82:G82"/>
    <mergeCell ref="H82:J82"/>
    <mergeCell ref="C41:C42"/>
    <mergeCell ref="E76:G76"/>
    <mergeCell ref="E77:G77"/>
    <mergeCell ref="H77:J77"/>
    <mergeCell ref="K77:N77"/>
    <mergeCell ref="C53:C54"/>
    <mergeCell ref="S83:V83"/>
    <mergeCell ref="W83:Y83"/>
    <mergeCell ref="C93:U93"/>
    <mergeCell ref="C92:U92"/>
    <mergeCell ref="C91:U91"/>
    <mergeCell ref="W72:AA72"/>
    <mergeCell ref="W62:AA62"/>
    <mergeCell ref="C77:D77"/>
    <mergeCell ref="H83:J83"/>
    <mergeCell ref="K83:N83"/>
    <mergeCell ref="C84:J84"/>
    <mergeCell ref="K84:N84"/>
    <mergeCell ref="O84:Q84"/>
    <mergeCell ref="O76:Q76"/>
    <mergeCell ref="O79:Q79"/>
    <mergeCell ref="K79:N79"/>
    <mergeCell ref="C79:J79"/>
    <mergeCell ref="Z82:AA82"/>
    <mergeCell ref="S82:Y82"/>
    <mergeCell ref="C76:D76"/>
    <mergeCell ref="C78:D78"/>
    <mergeCell ref="H76:J76"/>
    <mergeCell ref="C86:U86"/>
    <mergeCell ref="C72:U72"/>
    <mergeCell ref="C66:U66"/>
    <mergeCell ref="C64:U64"/>
    <mergeCell ref="W84:Y84"/>
    <mergeCell ref="S84:V84"/>
    <mergeCell ref="Z83:AA84"/>
    <mergeCell ref="E78:G78"/>
    <mergeCell ref="H78:J78"/>
    <mergeCell ref="K78:N78"/>
    <mergeCell ref="E34:F37"/>
    <mergeCell ref="W48:W49"/>
    <mergeCell ref="X48:X49"/>
    <mergeCell ref="Y48:Y49"/>
    <mergeCell ref="Z48:Z49"/>
    <mergeCell ref="AA48:AA49"/>
    <mergeCell ref="K59:M59"/>
    <mergeCell ref="O59:Q59"/>
    <mergeCell ref="S59:U59"/>
    <mergeCell ref="C63:U63"/>
    <mergeCell ref="C73:U73"/>
    <mergeCell ref="W73:AA73"/>
    <mergeCell ref="C68:U68"/>
    <mergeCell ref="C69:U69"/>
    <mergeCell ref="K82:N82"/>
    <mergeCell ref="C83:D83"/>
    <mergeCell ref="W29:W30"/>
    <mergeCell ref="X29:X30"/>
    <mergeCell ref="Y29:Y30"/>
    <mergeCell ref="Z29:Z30"/>
    <mergeCell ref="AA29:AA30"/>
    <mergeCell ref="W35:W36"/>
    <mergeCell ref="X35:X36"/>
    <mergeCell ref="Y35:Y36"/>
    <mergeCell ref="Z35:Z36"/>
    <mergeCell ref="AA35:AA36"/>
  </mergeCells>
  <pageMargins left="0.75" right="0.25" top="1" bottom="0.75" header="0" footer="0"/>
  <pageSetup scale="52" fitToHeight="2" orientation="landscape" r:id="rId1"/>
  <headerFooter>
    <oddFooter>&amp;R&amp;N</oddFooter>
  </headerFooter>
  <rowBreaks count="1" manualBreakCount="1">
    <brk id="61" max="29" man="1"/>
  </rowBreaks>
  <ignoredErrors>
    <ignoredError sqref="K1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49530</xdr:colOff>
                    <xdr:row>17</xdr:row>
                    <xdr:rowOff>26670</xdr:rowOff>
                  </from>
                  <to>
                    <xdr:col>1</xdr:col>
                    <xdr:colOff>914400</xdr:colOff>
                    <xdr:row>17</xdr:row>
                    <xdr:rowOff>217170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190500</xdr:colOff>
                    <xdr:row>17</xdr:row>
                    <xdr:rowOff>11430</xdr:rowOff>
                  </from>
                  <to>
                    <xdr:col>2</xdr:col>
                    <xdr:colOff>1055370</xdr:colOff>
                    <xdr:row>17</xdr:row>
                    <xdr:rowOff>240030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163830</xdr:colOff>
                    <xdr:row>26</xdr:row>
                    <xdr:rowOff>26670</xdr:rowOff>
                  </from>
                  <to>
                    <xdr:col>2</xdr:col>
                    <xdr:colOff>1028700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26670</xdr:rowOff>
                  </from>
                  <to>
                    <xdr:col>1</xdr:col>
                    <xdr:colOff>925830</xdr:colOff>
                    <xdr:row>26</xdr:row>
                    <xdr:rowOff>255270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152400</xdr:colOff>
                    <xdr:row>31</xdr:row>
                    <xdr:rowOff>167640</xdr:rowOff>
                  </from>
                  <to>
                    <xdr:col>2</xdr:col>
                    <xdr:colOff>1017270</xdr:colOff>
                    <xdr:row>33</xdr:row>
                    <xdr:rowOff>3810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32</xdr:row>
                    <xdr:rowOff>26670</xdr:rowOff>
                  </from>
                  <to>
                    <xdr:col>1</xdr:col>
                    <xdr:colOff>773430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163830</xdr:colOff>
                    <xdr:row>45</xdr:row>
                    <xdr:rowOff>26670</xdr:rowOff>
                  </from>
                  <to>
                    <xdr:col>2</xdr:col>
                    <xdr:colOff>1028700</xdr:colOff>
                    <xdr:row>46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45</xdr:row>
                    <xdr:rowOff>26670</xdr:rowOff>
                  </from>
                  <to>
                    <xdr:col>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</xdr:col>
                    <xdr:colOff>750570</xdr:colOff>
                    <xdr:row>60</xdr:row>
                    <xdr:rowOff>114300</xdr:rowOff>
                  </from>
                  <to>
                    <xdr:col>2</xdr:col>
                    <xdr:colOff>1116330</xdr:colOff>
                    <xdr:row>62</xdr:row>
                    <xdr:rowOff>26670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A28-BE41-4A15-BD5D-794B7CC40C57}">
  <dimension ref="B2:Q12"/>
  <sheetViews>
    <sheetView workbookViewId="0">
      <selection activeCell="D23" sqref="D23"/>
    </sheetView>
  </sheetViews>
  <sheetFormatPr defaultColWidth="9" defaultRowHeight="12.9" x14ac:dyDescent="0.5"/>
  <sheetData>
    <row r="2" spans="2:17" x14ac:dyDescent="0.5">
      <c r="B2" s="96"/>
      <c r="C2" s="97" t="s">
        <v>93</v>
      </c>
      <c r="D2" s="97"/>
    </row>
    <row r="4" spans="2:17" x14ac:dyDescent="0.5">
      <c r="B4" s="106" t="s">
        <v>94</v>
      </c>
      <c r="C4" s="98"/>
      <c r="D4" s="98"/>
      <c r="E4" s="107"/>
      <c r="F4" s="108" t="s">
        <v>95</v>
      </c>
      <c r="G4" s="108" t="s">
        <v>96</v>
      </c>
      <c r="H4" s="109" t="s">
        <v>97</v>
      </c>
      <c r="I4" s="109" t="s">
        <v>98</v>
      </c>
      <c r="J4" s="109" t="s">
        <v>99</v>
      </c>
      <c r="K4" s="109" t="s">
        <v>100</v>
      </c>
      <c r="L4" s="109" t="s">
        <v>101</v>
      </c>
      <c r="M4" s="109" t="s">
        <v>102</v>
      </c>
      <c r="N4" s="109" t="s">
        <v>103</v>
      </c>
      <c r="O4" s="109" t="s">
        <v>104</v>
      </c>
      <c r="P4" s="109" t="s">
        <v>105</v>
      </c>
      <c r="Q4" s="110" t="s">
        <v>106</v>
      </c>
    </row>
    <row r="5" spans="2:17" x14ac:dyDescent="0.5">
      <c r="B5" s="111"/>
      <c r="C5" s="99"/>
      <c r="D5" s="100"/>
      <c r="E5" s="112" t="s">
        <v>107</v>
      </c>
      <c r="F5" s="113" t="s">
        <v>108</v>
      </c>
      <c r="G5" s="113" t="s">
        <v>109</v>
      </c>
      <c r="H5" s="113" t="s">
        <v>110</v>
      </c>
      <c r="I5" s="113" t="s">
        <v>111</v>
      </c>
      <c r="J5" s="113" t="s">
        <v>112</v>
      </c>
      <c r="K5" s="113" t="s">
        <v>113</v>
      </c>
      <c r="L5" s="113" t="s">
        <v>114</v>
      </c>
      <c r="M5" s="113" t="s">
        <v>115</v>
      </c>
      <c r="N5" s="113" t="s">
        <v>116</v>
      </c>
      <c r="O5" s="113" t="s">
        <v>117</v>
      </c>
      <c r="P5" s="113" t="s">
        <v>118</v>
      </c>
      <c r="Q5" s="114" t="s">
        <v>113</v>
      </c>
    </row>
    <row r="6" spans="2:17" x14ac:dyDescent="0.5">
      <c r="B6" s="111"/>
      <c r="C6" s="100"/>
      <c r="D6" s="100"/>
      <c r="E6" s="115" t="s">
        <v>119</v>
      </c>
      <c r="F6" s="113" t="s">
        <v>120</v>
      </c>
      <c r="G6" s="113" t="s">
        <v>121</v>
      </c>
      <c r="H6" s="113" t="s">
        <v>122</v>
      </c>
      <c r="I6" s="113" t="s">
        <v>123</v>
      </c>
      <c r="J6" s="113" t="s">
        <v>124</v>
      </c>
      <c r="K6" s="116" t="s">
        <v>125</v>
      </c>
      <c r="L6" s="113" t="s">
        <v>126</v>
      </c>
      <c r="M6" s="113" t="s">
        <v>127</v>
      </c>
      <c r="N6" s="113" t="s">
        <v>128</v>
      </c>
      <c r="O6" s="113" t="s">
        <v>129</v>
      </c>
      <c r="P6" s="113" t="s">
        <v>130</v>
      </c>
      <c r="Q6" s="117" t="s">
        <v>131</v>
      </c>
    </row>
    <row r="7" spans="2:17" x14ac:dyDescent="0.5">
      <c r="B7" s="118"/>
      <c r="C7" s="101"/>
      <c r="D7" s="102"/>
      <c r="E7" s="119" t="s">
        <v>132</v>
      </c>
      <c r="F7" s="120" t="s">
        <v>133</v>
      </c>
      <c r="G7" s="120" t="s">
        <v>134</v>
      </c>
      <c r="H7" s="120" t="s">
        <v>135</v>
      </c>
      <c r="I7" s="121" t="s">
        <v>136</v>
      </c>
      <c r="J7" s="120" t="s">
        <v>137</v>
      </c>
      <c r="K7" s="120" t="s">
        <v>138</v>
      </c>
      <c r="L7" s="120" t="s">
        <v>139</v>
      </c>
      <c r="M7" s="120" t="s">
        <v>140</v>
      </c>
      <c r="N7" s="120" t="s">
        <v>141</v>
      </c>
      <c r="O7" s="120" t="s">
        <v>142</v>
      </c>
      <c r="P7" s="120" t="s">
        <v>143</v>
      </c>
      <c r="Q7" s="122" t="s">
        <v>144</v>
      </c>
    </row>
    <row r="8" spans="2:17" x14ac:dyDescent="0.5">
      <c r="B8" s="123"/>
      <c r="C8" s="124"/>
      <c r="D8" s="113"/>
      <c r="E8" s="113"/>
      <c r="F8" s="123" t="s">
        <v>145</v>
      </c>
      <c r="G8" s="100"/>
      <c r="H8" s="113"/>
      <c r="I8" s="113"/>
      <c r="J8" s="113"/>
      <c r="K8" s="113"/>
      <c r="L8" s="103"/>
      <c r="M8" s="104"/>
      <c r="N8" s="105"/>
      <c r="O8" s="429" t="s">
        <v>146</v>
      </c>
      <c r="P8" s="430"/>
      <c r="Q8" s="105"/>
    </row>
    <row r="9" spans="2:17" x14ac:dyDescent="0.5">
      <c r="B9" s="125" t="s">
        <v>147</v>
      </c>
      <c r="C9" s="124"/>
      <c r="D9" s="113"/>
      <c r="E9" s="113"/>
      <c r="F9" s="113"/>
      <c r="G9" s="100"/>
      <c r="H9" s="113"/>
      <c r="I9" s="113"/>
      <c r="J9" s="113"/>
      <c r="K9" s="126"/>
      <c r="L9" s="104"/>
      <c r="M9" s="104"/>
      <c r="N9" s="431" t="s">
        <v>148</v>
      </c>
      <c r="O9" s="432"/>
      <c r="P9" s="433" t="s">
        <v>149</v>
      </c>
      <c r="Q9" s="434"/>
    </row>
    <row r="10" spans="2:17" x14ac:dyDescent="0.5">
      <c r="B10" s="126"/>
      <c r="C10" s="124"/>
      <c r="D10" s="113"/>
      <c r="E10" s="113"/>
      <c r="F10" s="113"/>
      <c r="G10" s="100"/>
      <c r="H10" s="113"/>
      <c r="I10" s="113"/>
      <c r="J10" s="113"/>
      <c r="K10" s="126"/>
      <c r="L10" s="104"/>
      <c r="M10" s="104"/>
      <c r="N10" s="435" t="s">
        <v>150</v>
      </c>
      <c r="O10" s="436"/>
      <c r="P10" s="437" t="s">
        <v>151</v>
      </c>
      <c r="Q10" s="438"/>
    </row>
    <row r="11" spans="2:17" x14ac:dyDescent="0.5">
      <c r="B11" s="125" t="s">
        <v>152</v>
      </c>
      <c r="C11" s="124"/>
      <c r="D11" s="124"/>
      <c r="E11" s="113"/>
      <c r="F11" s="113"/>
      <c r="G11" s="100"/>
      <c r="H11" s="113"/>
      <c r="I11" s="113"/>
      <c r="J11" s="113"/>
      <c r="K11" s="126"/>
      <c r="L11" s="104"/>
      <c r="M11" s="103"/>
      <c r="N11" s="103"/>
      <c r="O11" s="103"/>
      <c r="P11" s="104"/>
      <c r="Q11" s="104"/>
    </row>
    <row r="12" spans="2:17" x14ac:dyDescent="0.5"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</sheetData>
  <mergeCells count="5">
    <mergeCell ref="O8:P8"/>
    <mergeCell ref="N9:O9"/>
    <mergeCell ref="P9:Q9"/>
    <mergeCell ref="N10:O10"/>
    <mergeCell ref="P10:Q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EF01-9709-4582-B7EF-73905E1EBA6D}">
  <dimension ref="B2:T24"/>
  <sheetViews>
    <sheetView workbookViewId="0">
      <selection activeCell="N30" sqref="N30"/>
    </sheetView>
  </sheetViews>
  <sheetFormatPr defaultColWidth="9" defaultRowHeight="12.9" x14ac:dyDescent="0.5"/>
  <cols>
    <col min="20" max="20" width="9.17578125" bestFit="1" customWidth="1"/>
  </cols>
  <sheetData>
    <row r="2" spans="2:20" x14ac:dyDescent="0.5">
      <c r="B2" t="s">
        <v>165</v>
      </c>
    </row>
    <row r="3" spans="2:20" x14ac:dyDescent="0.5">
      <c r="B3" s="153" t="s">
        <v>0</v>
      </c>
      <c r="C3" s="153" t="s">
        <v>1</v>
      </c>
      <c r="D3" s="153" t="s">
        <v>91</v>
      </c>
      <c r="E3" s="153" t="s">
        <v>92</v>
      </c>
      <c r="F3" s="153" t="s">
        <v>4</v>
      </c>
      <c r="G3" s="153" t="s">
        <v>5</v>
      </c>
      <c r="R3" t="s">
        <v>174</v>
      </c>
      <c r="S3" t="s">
        <v>173</v>
      </c>
      <c r="T3" t="s">
        <v>30</v>
      </c>
    </row>
    <row r="4" spans="2:20" x14ac:dyDescent="0.5">
      <c r="B4" s="153" t="s">
        <v>28</v>
      </c>
      <c r="C4" s="153"/>
      <c r="D4" s="153"/>
      <c r="E4" s="153"/>
      <c r="F4" s="153"/>
      <c r="G4" s="153"/>
      <c r="Q4" t="s">
        <v>175</v>
      </c>
      <c r="R4" s="153">
        <v>147</v>
      </c>
      <c r="S4">
        <v>0.36773</v>
      </c>
      <c r="T4" s="201">
        <f>+R4*S4</f>
        <v>54.056310000000003</v>
      </c>
    </row>
    <row r="5" spans="2:20" x14ac:dyDescent="0.5">
      <c r="B5" s="153" t="s">
        <v>6</v>
      </c>
      <c r="C5" s="153" t="s">
        <v>7</v>
      </c>
      <c r="D5" s="153" t="s">
        <v>12</v>
      </c>
      <c r="E5" s="153" t="s">
        <v>13</v>
      </c>
      <c r="F5" s="153"/>
      <c r="G5" s="153"/>
      <c r="Q5" t="s">
        <v>4</v>
      </c>
      <c r="R5">
        <v>2100</v>
      </c>
      <c r="S5">
        <v>0.36773</v>
      </c>
      <c r="T5" s="201">
        <f t="shared" ref="T5:T20" si="0">+R5*S5</f>
        <v>772.23299999999995</v>
      </c>
    </row>
    <row r="6" spans="2:20" x14ac:dyDescent="0.5">
      <c r="B6" s="153" t="s">
        <v>14</v>
      </c>
      <c r="C6" s="153"/>
      <c r="D6" s="153"/>
      <c r="E6" s="153"/>
      <c r="F6" s="153"/>
      <c r="G6" s="153"/>
      <c r="Q6" t="s">
        <v>5</v>
      </c>
      <c r="R6">
        <v>3790</v>
      </c>
      <c r="S6">
        <v>0.36773</v>
      </c>
      <c r="T6" s="201">
        <f t="shared" si="0"/>
        <v>1393.6967</v>
      </c>
    </row>
    <row r="7" spans="2:20" x14ac:dyDescent="0.5">
      <c r="B7" s="153" t="s">
        <v>9</v>
      </c>
      <c r="C7" s="153" t="s">
        <v>10</v>
      </c>
      <c r="D7" s="153" t="s">
        <v>15</v>
      </c>
      <c r="E7" s="153"/>
      <c r="F7" s="153"/>
      <c r="G7" s="153"/>
      <c r="Q7" t="s">
        <v>113</v>
      </c>
      <c r="R7">
        <v>639</v>
      </c>
      <c r="S7">
        <v>0.36773</v>
      </c>
      <c r="T7" s="201">
        <f t="shared" si="0"/>
        <v>234.97946999999999</v>
      </c>
    </row>
    <row r="8" spans="2:20" x14ac:dyDescent="0.5">
      <c r="B8" s="153" t="s">
        <v>11</v>
      </c>
      <c r="C8" s="153"/>
      <c r="D8" s="153"/>
      <c r="E8" s="153"/>
      <c r="F8" s="153"/>
      <c r="G8" s="153"/>
      <c r="Q8" t="s">
        <v>2</v>
      </c>
      <c r="R8">
        <v>14300</v>
      </c>
      <c r="S8">
        <v>0.36773</v>
      </c>
      <c r="T8" s="201">
        <f t="shared" si="0"/>
        <v>5258.5389999999998</v>
      </c>
    </row>
    <row r="9" spans="2:20" x14ac:dyDescent="0.5">
      <c r="B9" s="153" t="s">
        <v>8</v>
      </c>
      <c r="C9" s="153"/>
      <c r="D9" s="153"/>
      <c r="E9" s="153"/>
      <c r="F9" s="153"/>
      <c r="G9" s="153"/>
      <c r="R9">
        <v>2570</v>
      </c>
      <c r="S9">
        <v>0.36773</v>
      </c>
      <c r="T9" s="201">
        <f t="shared" si="0"/>
        <v>945.06610000000001</v>
      </c>
    </row>
    <row r="10" spans="2:20" x14ac:dyDescent="0.5">
      <c r="B10" s="153" t="s">
        <v>16</v>
      </c>
      <c r="C10" s="153" t="s">
        <v>20</v>
      </c>
      <c r="D10" s="153" t="s">
        <v>21</v>
      </c>
      <c r="E10" s="153" t="s">
        <v>17</v>
      </c>
      <c r="F10" s="153" t="s">
        <v>159</v>
      </c>
      <c r="G10" s="153"/>
      <c r="Q10" t="s">
        <v>3</v>
      </c>
      <c r="R10">
        <v>2610</v>
      </c>
      <c r="S10">
        <v>0.36773</v>
      </c>
      <c r="T10" s="201">
        <f t="shared" si="0"/>
        <v>959.77530000000002</v>
      </c>
    </row>
    <row r="11" spans="2:20" x14ac:dyDescent="0.5">
      <c r="R11">
        <v>710</v>
      </c>
      <c r="S11">
        <v>0.36773</v>
      </c>
      <c r="T11" s="201">
        <f t="shared" si="0"/>
        <v>261.0883</v>
      </c>
    </row>
    <row r="12" spans="2:20" x14ac:dyDescent="0.5">
      <c r="Q12" t="s">
        <v>9</v>
      </c>
      <c r="R12">
        <v>481</v>
      </c>
      <c r="S12">
        <v>0.36773</v>
      </c>
      <c r="T12" s="201">
        <f t="shared" si="0"/>
        <v>176.87813</v>
      </c>
    </row>
    <row r="13" spans="2:20" x14ac:dyDescent="0.5">
      <c r="B13" t="s">
        <v>166</v>
      </c>
      <c r="Q13" t="s">
        <v>9</v>
      </c>
      <c r="R13">
        <v>919</v>
      </c>
      <c r="S13">
        <v>0.36773</v>
      </c>
      <c r="T13" s="201">
        <f t="shared" si="0"/>
        <v>337.94387</v>
      </c>
    </row>
    <row r="14" spans="2:20" x14ac:dyDescent="0.5">
      <c r="Q14" t="s">
        <v>176</v>
      </c>
      <c r="R14">
        <v>9160</v>
      </c>
      <c r="S14">
        <v>0.36773</v>
      </c>
      <c r="T14" s="201">
        <f t="shared" si="0"/>
        <v>3368.4068000000002</v>
      </c>
    </row>
    <row r="15" spans="2:20" x14ac:dyDescent="0.5">
      <c r="B15" s="153" t="s">
        <v>0</v>
      </c>
      <c r="C15" s="153" t="s">
        <v>1</v>
      </c>
      <c r="D15" s="153" t="s">
        <v>2</v>
      </c>
      <c r="E15" s="153" t="s">
        <v>3</v>
      </c>
      <c r="F15" s="153" t="s">
        <v>4</v>
      </c>
      <c r="G15" s="153" t="s">
        <v>5</v>
      </c>
      <c r="Q15" t="s">
        <v>14</v>
      </c>
      <c r="R15">
        <v>79.599999999999994</v>
      </c>
      <c r="S15">
        <v>0.36773</v>
      </c>
      <c r="T15" s="201">
        <f t="shared" si="0"/>
        <v>29.271307999999998</v>
      </c>
    </row>
    <row r="16" spans="2:20" x14ac:dyDescent="0.5">
      <c r="B16" s="153" t="s">
        <v>28</v>
      </c>
      <c r="C16" s="153"/>
      <c r="D16" s="153"/>
      <c r="E16" s="153"/>
      <c r="F16" s="153"/>
      <c r="G16" s="153"/>
      <c r="Q16" t="s">
        <v>13</v>
      </c>
      <c r="R16">
        <v>74.8</v>
      </c>
      <c r="S16">
        <v>0.36773</v>
      </c>
      <c r="T16" s="201">
        <f t="shared" si="0"/>
        <v>27.506204</v>
      </c>
    </row>
    <row r="17" spans="2:20" x14ac:dyDescent="0.5">
      <c r="B17" s="153" t="s">
        <v>6</v>
      </c>
      <c r="C17" s="153" t="s">
        <v>7</v>
      </c>
      <c r="D17" s="153" t="s">
        <v>12</v>
      </c>
      <c r="E17" s="153" t="s">
        <v>13</v>
      </c>
      <c r="F17" s="153"/>
      <c r="G17" s="153"/>
      <c r="Q17" t="s">
        <v>12</v>
      </c>
      <c r="R17">
        <v>496</v>
      </c>
      <c r="S17">
        <v>0.36773</v>
      </c>
      <c r="T17" s="201">
        <f t="shared" si="0"/>
        <v>182.39408</v>
      </c>
    </row>
    <row r="18" spans="2:20" x14ac:dyDescent="0.5">
      <c r="B18" s="153" t="s">
        <v>14</v>
      </c>
      <c r="C18" s="153"/>
      <c r="D18" s="153"/>
      <c r="E18" s="153"/>
      <c r="F18" s="153"/>
      <c r="G18" s="153"/>
      <c r="Q18" t="s">
        <v>11</v>
      </c>
      <c r="R18">
        <v>47.2</v>
      </c>
      <c r="S18">
        <v>0.36773</v>
      </c>
      <c r="T18" s="201">
        <f t="shared" si="0"/>
        <v>17.356856000000001</v>
      </c>
    </row>
    <row r="19" spans="2:20" x14ac:dyDescent="0.5">
      <c r="B19" s="153" t="s">
        <v>9</v>
      </c>
      <c r="C19" s="153" t="s">
        <v>10</v>
      </c>
      <c r="D19" s="153" t="s">
        <v>15</v>
      </c>
      <c r="E19" s="153"/>
      <c r="F19" s="153"/>
      <c r="G19" s="153"/>
      <c r="Q19" t="s">
        <v>15</v>
      </c>
      <c r="R19">
        <v>7.4</v>
      </c>
      <c r="S19">
        <v>0.36773</v>
      </c>
      <c r="T19" s="201">
        <f t="shared" si="0"/>
        <v>2.7212020000000003</v>
      </c>
    </row>
    <row r="20" spans="2:20" x14ac:dyDescent="0.5">
      <c r="B20" s="153" t="s">
        <v>11</v>
      </c>
      <c r="C20" s="153"/>
      <c r="D20" s="153"/>
      <c r="E20" s="153"/>
      <c r="F20" s="153"/>
      <c r="G20" s="153"/>
      <c r="Q20" t="s">
        <v>10</v>
      </c>
      <c r="R20">
        <v>502</v>
      </c>
      <c r="S20">
        <v>0.36773</v>
      </c>
      <c r="T20" s="201">
        <f t="shared" si="0"/>
        <v>184.60046</v>
      </c>
    </row>
    <row r="21" spans="2:20" x14ac:dyDescent="0.5">
      <c r="B21" s="153" t="s">
        <v>8</v>
      </c>
      <c r="C21" s="153"/>
      <c r="D21" s="153"/>
      <c r="E21" s="153"/>
      <c r="F21" s="153"/>
      <c r="G21" s="153"/>
      <c r="T21" s="201"/>
    </row>
    <row r="22" spans="2:20" x14ac:dyDescent="0.5">
      <c r="B22" s="153" t="s">
        <v>16</v>
      </c>
      <c r="C22" s="153" t="s">
        <v>20</v>
      </c>
      <c r="D22" s="153" t="s">
        <v>18</v>
      </c>
      <c r="E22" s="153" t="s">
        <v>19</v>
      </c>
      <c r="F22" s="153" t="s">
        <v>27</v>
      </c>
      <c r="G22" s="153"/>
      <c r="T22" s="201"/>
    </row>
    <row r="23" spans="2:20" x14ac:dyDescent="0.5">
      <c r="B23" s="153" t="s">
        <v>22</v>
      </c>
      <c r="C23" s="153" t="s">
        <v>25</v>
      </c>
      <c r="D23" s="153" t="s">
        <v>24</v>
      </c>
      <c r="E23" s="153" t="s">
        <v>23</v>
      </c>
      <c r="F23" s="153" t="s">
        <v>85</v>
      </c>
      <c r="G23" s="153"/>
      <c r="T23" s="201"/>
    </row>
    <row r="24" spans="2:20" x14ac:dyDescent="0.5">
      <c r="T24" s="20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42A6-2140-44BA-A595-30307060B828}">
  <dimension ref="A1:BP73"/>
  <sheetViews>
    <sheetView view="pageBreakPreview" topLeftCell="A4" zoomScale="80" zoomScaleNormal="90" zoomScaleSheetLayoutView="80" workbookViewId="0">
      <selection activeCell="D4" sqref="D4:H4"/>
    </sheetView>
  </sheetViews>
  <sheetFormatPr defaultColWidth="9" defaultRowHeight="12.9" x14ac:dyDescent="0.5"/>
  <cols>
    <col min="1" max="1" width="2.41015625" style="1" customWidth="1"/>
    <col min="2" max="2" width="12" customWidth="1"/>
    <col min="3" max="3" width="10.8203125" customWidth="1"/>
    <col min="4" max="4" width="15.8203125" bestFit="1" customWidth="1"/>
    <col min="5" max="6" width="6.41015625" customWidth="1"/>
    <col min="7" max="20" width="8.41015625" customWidth="1"/>
    <col min="21" max="21" width="6.41015625" customWidth="1"/>
    <col min="22" max="22" width="0.8203125" style="1" customWidth="1"/>
    <col min="23" max="26" width="6.41015625" customWidth="1"/>
    <col min="27" max="27" width="8.17578125" customWidth="1"/>
    <col min="28" max="28" width="6.41015625" customWidth="1"/>
    <col min="29" max="29" width="2.17578125" style="1" customWidth="1"/>
    <col min="30" max="68" width="8.8203125" style="1"/>
  </cols>
  <sheetData>
    <row r="1" spans="1:68" s="1" customFormat="1" x14ac:dyDescent="0.5"/>
    <row r="2" spans="1:68" s="1" customFormat="1" ht="26.5" customHeight="1" x14ac:dyDescent="0.85">
      <c r="B2" s="37" t="s">
        <v>79</v>
      </c>
    </row>
    <row r="3" spans="1:68" s="1" customFormat="1" ht="16" customHeight="1" x14ac:dyDescent="0.85">
      <c r="B3" s="37"/>
    </row>
    <row r="4" spans="1:68" s="1" customFormat="1" ht="15.55" customHeight="1" x14ac:dyDescent="0.5">
      <c r="B4" s="38" t="s">
        <v>57</v>
      </c>
      <c r="D4" s="388"/>
      <c r="E4" s="388"/>
      <c r="F4" s="388"/>
      <c r="G4" s="388"/>
      <c r="H4" s="388"/>
      <c r="I4" s="1" t="s">
        <v>61</v>
      </c>
      <c r="M4" s="388"/>
      <c r="N4" s="388"/>
      <c r="O4" s="388"/>
      <c r="P4" s="388"/>
      <c r="Q4" s="388"/>
      <c r="S4" s="1" t="s">
        <v>66</v>
      </c>
      <c r="U4" s="439"/>
      <c r="V4" s="439"/>
      <c r="W4" s="439"/>
      <c r="X4" s="439"/>
      <c r="Y4" s="439"/>
      <c r="Z4" s="439"/>
    </row>
    <row r="5" spans="1:68" s="1" customFormat="1" ht="15" customHeight="1" x14ac:dyDescent="0.5">
      <c r="B5" s="38" t="s">
        <v>58</v>
      </c>
      <c r="D5" s="388"/>
      <c r="E5" s="388"/>
      <c r="F5" s="388"/>
      <c r="G5" s="388"/>
      <c r="H5" s="388"/>
      <c r="I5" s="1" t="s">
        <v>62</v>
      </c>
      <c r="M5" s="388"/>
      <c r="N5" s="388"/>
      <c r="O5" s="388"/>
      <c r="P5" s="388"/>
      <c r="Q5" s="388"/>
      <c r="S5" s="1" t="s">
        <v>78</v>
      </c>
      <c r="U5" s="439"/>
      <c r="V5" s="439"/>
      <c r="W5" s="439"/>
      <c r="X5" s="439"/>
      <c r="Y5" s="439"/>
      <c r="Z5" s="439"/>
    </row>
    <row r="6" spans="1:68" s="1" customFormat="1" ht="15" customHeight="1" x14ac:dyDescent="0.5">
      <c r="B6" s="38" t="s">
        <v>77</v>
      </c>
      <c r="D6" s="388"/>
      <c r="E6" s="388"/>
      <c r="F6" s="388"/>
      <c r="G6" s="388"/>
      <c r="H6" s="388"/>
      <c r="I6" s="1" t="s">
        <v>63</v>
      </c>
      <c r="M6" s="388"/>
      <c r="N6" s="388"/>
      <c r="O6" s="388"/>
      <c r="P6" s="388"/>
      <c r="Q6" s="388"/>
      <c r="S6" s="1" t="s">
        <v>67</v>
      </c>
      <c r="U6" s="439"/>
      <c r="V6" s="439"/>
      <c r="W6" s="439"/>
      <c r="X6" s="439"/>
      <c r="Y6" s="439"/>
      <c r="Z6" s="439"/>
    </row>
    <row r="7" spans="1:68" s="1" customFormat="1" ht="15" customHeight="1" x14ac:dyDescent="0.5">
      <c r="B7" s="38" t="s">
        <v>59</v>
      </c>
      <c r="D7" s="388"/>
      <c r="E7" s="388"/>
      <c r="F7" s="388"/>
      <c r="G7" s="388"/>
      <c r="H7" s="388"/>
      <c r="I7" s="1" t="s">
        <v>64</v>
      </c>
      <c r="M7" s="388"/>
      <c r="N7" s="388"/>
      <c r="O7" s="388"/>
      <c r="P7" s="388"/>
      <c r="Q7" s="388"/>
      <c r="S7" s="1" t="s">
        <v>72</v>
      </c>
      <c r="U7" s="439"/>
      <c r="V7" s="439"/>
      <c r="W7" s="439"/>
      <c r="X7" s="439"/>
      <c r="Y7" s="439"/>
      <c r="Z7" s="439"/>
    </row>
    <row r="8" spans="1:68" s="1" customFormat="1" ht="15" customHeight="1" x14ac:dyDescent="0.5">
      <c r="B8" s="38" t="s">
        <v>60</v>
      </c>
      <c r="D8" s="388"/>
      <c r="E8" s="388"/>
      <c r="F8" s="388"/>
      <c r="G8" s="388"/>
      <c r="H8" s="388"/>
      <c r="I8" s="1" t="s">
        <v>65</v>
      </c>
      <c r="M8" s="388"/>
      <c r="N8" s="388"/>
      <c r="O8" s="388"/>
      <c r="P8" s="388"/>
      <c r="Q8" s="388"/>
    </row>
    <row r="9" spans="1:68" s="1" customFormat="1" ht="15" customHeight="1" thickBot="1" x14ac:dyDescent="0.55000000000000004">
      <c r="B9" s="38"/>
      <c r="D9" s="39"/>
      <c r="E9" s="39"/>
      <c r="F9" s="39"/>
      <c r="G9" s="39"/>
      <c r="H9" s="39"/>
      <c r="M9" s="39"/>
      <c r="N9" s="39"/>
      <c r="O9" s="39"/>
      <c r="P9" s="39"/>
      <c r="Q9" s="39"/>
    </row>
    <row r="10" spans="1:68" s="40" customFormat="1" ht="14.5" customHeight="1" thickBot="1" x14ac:dyDescent="0.45">
      <c r="E10" s="453">
        <v>1</v>
      </c>
      <c r="F10" s="454"/>
      <c r="G10" s="455">
        <v>2</v>
      </c>
      <c r="H10" s="455"/>
      <c r="I10" s="455"/>
      <c r="J10" s="455"/>
      <c r="K10" s="51">
        <v>3</v>
      </c>
      <c r="L10" s="456">
        <v>4</v>
      </c>
      <c r="M10" s="456"/>
      <c r="N10" s="456"/>
      <c r="O10" s="456"/>
      <c r="P10" s="52">
        <v>5</v>
      </c>
      <c r="Q10" s="457">
        <v>6</v>
      </c>
      <c r="R10" s="457"/>
      <c r="S10" s="457"/>
      <c r="T10" s="53">
        <v>7</v>
      </c>
      <c r="U10" s="54">
        <v>8</v>
      </c>
      <c r="W10" s="458">
        <v>9</v>
      </c>
      <c r="X10" s="459"/>
      <c r="Y10" s="459"/>
      <c r="Z10" s="460"/>
    </row>
    <row r="11" spans="1:68" x14ac:dyDescent="0.5">
      <c r="B11" s="9" t="s">
        <v>26</v>
      </c>
      <c r="C11" s="20"/>
      <c r="D11" s="10" t="s">
        <v>54</v>
      </c>
      <c r="E11" s="41" t="s">
        <v>0</v>
      </c>
      <c r="F11" s="41" t="s">
        <v>1</v>
      </c>
      <c r="G11" s="42" t="s">
        <v>2</v>
      </c>
      <c r="H11" s="42" t="s">
        <v>3</v>
      </c>
      <c r="I11" s="42" t="s">
        <v>4</v>
      </c>
      <c r="J11" s="42" t="s">
        <v>5</v>
      </c>
      <c r="K11" s="43" t="s">
        <v>28</v>
      </c>
      <c r="L11" s="44" t="s">
        <v>6</v>
      </c>
      <c r="M11" s="44" t="s">
        <v>7</v>
      </c>
      <c r="N11" s="44" t="s">
        <v>12</v>
      </c>
      <c r="O11" s="44" t="s">
        <v>13</v>
      </c>
      <c r="P11" s="45" t="s">
        <v>14</v>
      </c>
      <c r="Q11" s="46" t="s">
        <v>9</v>
      </c>
      <c r="R11" s="46" t="s">
        <v>10</v>
      </c>
      <c r="S11" s="46" t="s">
        <v>15</v>
      </c>
      <c r="T11" s="47" t="s">
        <v>11</v>
      </c>
      <c r="U11" s="48" t="s">
        <v>8</v>
      </c>
      <c r="W11" s="57" t="s">
        <v>16</v>
      </c>
      <c r="X11" s="58" t="s">
        <v>20</v>
      </c>
      <c r="Y11" s="58" t="s">
        <v>21</v>
      </c>
      <c r="Z11" s="59" t="s">
        <v>17</v>
      </c>
      <c r="AA11" s="1"/>
      <c r="AB11" s="1"/>
    </row>
    <row r="12" spans="1:68" s="2" customFormat="1" ht="13.75" customHeight="1" x14ac:dyDescent="0.5">
      <c r="A12" s="1"/>
      <c r="B12" s="440" t="s">
        <v>80</v>
      </c>
      <c r="C12" s="442" t="s">
        <v>53</v>
      </c>
      <c r="D12" s="3" t="s">
        <v>29</v>
      </c>
      <c r="E12" s="75"/>
      <c r="F12" s="75"/>
      <c r="G12" s="75"/>
      <c r="H12" s="75"/>
      <c r="I12" s="60"/>
      <c r="J12" s="60"/>
      <c r="K12" s="445"/>
      <c r="L12" s="60"/>
      <c r="M12" s="60"/>
      <c r="N12" s="77"/>
      <c r="O12" s="77"/>
      <c r="P12" s="77"/>
      <c r="Q12" s="75"/>
      <c r="R12" s="75"/>
      <c r="S12" s="60"/>
      <c r="T12" s="77"/>
      <c r="U12" s="78"/>
      <c r="V12" s="1"/>
      <c r="W12" s="55"/>
      <c r="X12" s="8"/>
      <c r="Y12" s="8"/>
      <c r="Z12" s="68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s="2" customFormat="1" ht="13.75" hidden="1" customHeight="1" x14ac:dyDescent="0.5">
      <c r="A13" s="1"/>
      <c r="B13" s="440"/>
      <c r="C13" s="443"/>
      <c r="D13" s="3" t="s">
        <v>31</v>
      </c>
      <c r="E13" s="75">
        <v>30</v>
      </c>
      <c r="F13" s="75">
        <v>61</v>
      </c>
      <c r="G13" s="75"/>
      <c r="H13" s="75"/>
      <c r="I13" s="36"/>
      <c r="J13" s="36"/>
      <c r="K13" s="446"/>
      <c r="L13" s="36"/>
      <c r="M13" s="36"/>
      <c r="N13" s="75"/>
      <c r="O13" s="75"/>
      <c r="P13" s="75"/>
      <c r="Q13" s="75"/>
      <c r="R13" s="75"/>
      <c r="S13" s="35"/>
      <c r="T13" s="75"/>
      <c r="U13" s="79"/>
      <c r="V13" s="1"/>
      <c r="W13" s="69"/>
      <c r="X13" s="70"/>
      <c r="Y13" s="70"/>
      <c r="Z13" s="68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s="2" customFormat="1" ht="13.75" hidden="1" customHeight="1" x14ac:dyDescent="0.5">
      <c r="A14" s="1"/>
      <c r="B14" s="440"/>
      <c r="C14" s="443"/>
      <c r="D14" s="3" t="s">
        <v>30</v>
      </c>
      <c r="E14" s="75">
        <f>+E12*E13</f>
        <v>0</v>
      </c>
      <c r="F14" s="75">
        <f t="shared" ref="F14" si="0">+F12*F13</f>
        <v>0</v>
      </c>
      <c r="G14" s="75"/>
      <c r="H14" s="75"/>
      <c r="I14" s="35"/>
      <c r="J14" s="35"/>
      <c r="K14" s="446"/>
      <c r="L14" s="35"/>
      <c r="M14" s="35"/>
      <c r="N14" s="75"/>
      <c r="O14" s="75"/>
      <c r="P14" s="75"/>
      <c r="Q14" s="75"/>
      <c r="R14" s="75"/>
      <c r="S14" s="35"/>
      <c r="T14" s="75"/>
      <c r="U14" s="75"/>
      <c r="V14" s="1"/>
      <c r="W14" s="69"/>
      <c r="X14" s="70"/>
      <c r="Y14" s="70"/>
      <c r="Z14" s="68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2" customFormat="1" ht="13.2" thickBot="1" x14ac:dyDescent="0.55000000000000004">
      <c r="A15" s="1"/>
      <c r="B15" s="441"/>
      <c r="C15" s="444"/>
      <c r="D15" s="17" t="s">
        <v>30</v>
      </c>
      <c r="E15" s="76"/>
      <c r="F15" s="76"/>
      <c r="G15" s="76"/>
      <c r="H15" s="76"/>
      <c r="I15" s="76"/>
      <c r="J15" s="76"/>
      <c r="K15" s="447"/>
      <c r="L15" s="76"/>
      <c r="M15" s="76"/>
      <c r="N15" s="76"/>
      <c r="O15" s="76"/>
      <c r="P15" s="76"/>
      <c r="Q15" s="76"/>
      <c r="R15" s="76"/>
      <c r="S15" s="76"/>
      <c r="T15" s="76"/>
      <c r="U15" s="80"/>
      <c r="V15" s="1"/>
      <c r="W15" s="55"/>
      <c r="X15" s="8"/>
      <c r="Y15" s="8"/>
      <c r="Z15" s="68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2" customFormat="1" ht="3.55" customHeight="1" thickBot="1" x14ac:dyDescent="0.55000000000000004">
      <c r="A16" s="1"/>
      <c r="B16" s="86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1"/>
      <c r="W16" s="55"/>
      <c r="X16" s="8"/>
      <c r="Y16" s="8"/>
      <c r="Z16" s="68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2" customFormat="1" ht="13.2" thickBot="1" x14ac:dyDescent="0.55000000000000004">
      <c r="A17" s="1"/>
      <c r="B17" s="21" t="s">
        <v>55</v>
      </c>
      <c r="C17" s="22"/>
      <c r="D17" s="17" t="s">
        <v>35</v>
      </c>
      <c r="E17" s="23">
        <f>+E14+E15</f>
        <v>0</v>
      </c>
      <c r="F17" s="23">
        <f t="shared" ref="F17:J17" si="1">+F14+F15</f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4">
        <f>+K12</f>
        <v>0</v>
      </c>
      <c r="L17" s="23">
        <f>+L14+L15</f>
        <v>0</v>
      </c>
      <c r="M17" s="23">
        <f t="shared" ref="M17:T17" si="2">+M14+M15</f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>+U14+U15</f>
        <v>0</v>
      </c>
      <c r="V17" s="1"/>
      <c r="W17" s="81"/>
      <c r="X17" s="76"/>
      <c r="Y17" s="76"/>
      <c r="Z17" s="80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40" customFormat="1" ht="13.3" customHeight="1" thickBot="1" x14ac:dyDescent="0.45">
      <c r="B18" s="49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W18" s="452"/>
      <c r="X18" s="452"/>
      <c r="Y18" s="452"/>
      <c r="Z18" s="452"/>
    </row>
    <row r="19" spans="1:68" x14ac:dyDescent="0.5">
      <c r="B19" s="9" t="s">
        <v>26</v>
      </c>
      <c r="C19" s="20"/>
      <c r="D19" s="10" t="s">
        <v>54</v>
      </c>
      <c r="E19" s="62" t="s">
        <v>0</v>
      </c>
      <c r="F19" s="62" t="s">
        <v>1</v>
      </c>
      <c r="G19" s="11" t="s">
        <v>2</v>
      </c>
      <c r="H19" s="11" t="s">
        <v>3</v>
      </c>
      <c r="I19" s="11" t="s">
        <v>4</v>
      </c>
      <c r="J19" s="11" t="s">
        <v>5</v>
      </c>
      <c r="K19" s="63" t="s">
        <v>28</v>
      </c>
      <c r="L19" s="12" t="s">
        <v>6</v>
      </c>
      <c r="M19" s="12" t="s">
        <v>7</v>
      </c>
      <c r="N19" s="12" t="s">
        <v>12</v>
      </c>
      <c r="O19" s="12" t="s">
        <v>13</v>
      </c>
      <c r="P19" s="13" t="s">
        <v>14</v>
      </c>
      <c r="Q19" s="14" t="s">
        <v>9</v>
      </c>
      <c r="R19" s="14" t="s">
        <v>10</v>
      </c>
      <c r="S19" s="14" t="s">
        <v>15</v>
      </c>
      <c r="T19" s="15" t="s">
        <v>11</v>
      </c>
      <c r="U19" s="16" t="s">
        <v>8</v>
      </c>
      <c r="W19" s="65" t="s">
        <v>16</v>
      </c>
      <c r="X19" s="66" t="s">
        <v>20</v>
      </c>
      <c r="Y19" s="66" t="s">
        <v>21</v>
      </c>
      <c r="Z19" s="67" t="s">
        <v>17</v>
      </c>
      <c r="AA19" s="1"/>
      <c r="AB19" s="1"/>
    </row>
    <row r="20" spans="1:68" s="2" customFormat="1" ht="13.75" customHeight="1" x14ac:dyDescent="0.5">
      <c r="A20" s="1"/>
      <c r="B20" s="440" t="s">
        <v>81</v>
      </c>
      <c r="C20" s="442" t="s">
        <v>53</v>
      </c>
      <c r="D20" s="3" t="s">
        <v>29</v>
      </c>
      <c r="E20" s="75"/>
      <c r="F20" s="75"/>
      <c r="G20" s="75"/>
      <c r="H20" s="75"/>
      <c r="I20" s="60"/>
      <c r="J20" s="60"/>
      <c r="K20" s="445"/>
      <c r="L20" s="60"/>
      <c r="M20" s="60"/>
      <c r="N20" s="77"/>
      <c r="O20" s="77"/>
      <c r="P20" s="77"/>
      <c r="Q20" s="75"/>
      <c r="R20" s="75"/>
      <c r="S20" s="60"/>
      <c r="T20" s="77"/>
      <c r="U20" s="78"/>
      <c r="V20" s="1"/>
      <c r="W20" s="55"/>
      <c r="X20" s="8"/>
      <c r="Y20" s="8"/>
      <c r="Z20" s="68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2" customFormat="1" ht="13.75" hidden="1" customHeight="1" x14ac:dyDescent="0.5">
      <c r="A21" s="1"/>
      <c r="B21" s="440"/>
      <c r="C21" s="443"/>
      <c r="D21" s="3" t="s">
        <v>31</v>
      </c>
      <c r="E21" s="75">
        <v>30</v>
      </c>
      <c r="F21" s="75"/>
      <c r="G21" s="75"/>
      <c r="H21" s="75"/>
      <c r="I21" s="36"/>
      <c r="J21" s="36"/>
      <c r="K21" s="446"/>
      <c r="L21" s="36"/>
      <c r="M21" s="36"/>
      <c r="N21" s="75"/>
      <c r="O21" s="75"/>
      <c r="P21" s="75"/>
      <c r="Q21" s="75"/>
      <c r="R21" s="75"/>
      <c r="S21" s="35"/>
      <c r="T21" s="75"/>
      <c r="U21" s="79"/>
      <c r="V21" s="1"/>
      <c r="W21" s="69"/>
      <c r="X21" s="70"/>
      <c r="Y21" s="70"/>
      <c r="Z21" s="68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2" customFormat="1" ht="13.75" hidden="1" customHeight="1" x14ac:dyDescent="0.5">
      <c r="A22" s="1"/>
      <c r="B22" s="440"/>
      <c r="C22" s="443"/>
      <c r="D22" s="3" t="s">
        <v>30</v>
      </c>
      <c r="E22" s="75">
        <f>+E20*E21</f>
        <v>0</v>
      </c>
      <c r="F22" s="75"/>
      <c r="G22" s="75"/>
      <c r="H22" s="75"/>
      <c r="I22" s="35"/>
      <c r="J22" s="35"/>
      <c r="K22" s="446"/>
      <c r="L22" s="35"/>
      <c r="M22" s="35"/>
      <c r="N22" s="75"/>
      <c r="O22" s="75"/>
      <c r="P22" s="75"/>
      <c r="Q22" s="75"/>
      <c r="R22" s="75"/>
      <c r="S22" s="35"/>
      <c r="T22" s="75"/>
      <c r="U22" s="75"/>
      <c r="V22" s="1"/>
      <c r="W22" s="69"/>
      <c r="X22" s="70"/>
      <c r="Y22" s="70"/>
      <c r="Z22" s="6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2" customFormat="1" ht="13.2" thickBot="1" x14ac:dyDescent="0.55000000000000004">
      <c r="A23" s="1"/>
      <c r="B23" s="441"/>
      <c r="C23" s="444"/>
      <c r="D23" s="17" t="s">
        <v>30</v>
      </c>
      <c r="E23" s="76"/>
      <c r="F23" s="76"/>
      <c r="G23" s="76"/>
      <c r="H23" s="76"/>
      <c r="I23" s="76"/>
      <c r="J23" s="76"/>
      <c r="K23" s="447"/>
      <c r="L23" s="76"/>
      <c r="M23" s="76"/>
      <c r="N23" s="76"/>
      <c r="O23" s="76"/>
      <c r="P23" s="76"/>
      <c r="Q23" s="76"/>
      <c r="R23" s="76"/>
      <c r="S23" s="76"/>
      <c r="T23" s="76"/>
      <c r="U23" s="80"/>
      <c r="V23" s="1"/>
      <c r="W23" s="55"/>
      <c r="X23" s="8"/>
      <c r="Y23" s="8"/>
      <c r="Z23" s="68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2" customFormat="1" ht="3.55" customHeight="1" thickBot="1" x14ac:dyDescent="0.55000000000000004">
      <c r="A24" s="1"/>
      <c r="B24" s="86"/>
      <c r="C24" s="87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1"/>
      <c r="W24" s="55"/>
      <c r="X24" s="8"/>
      <c r="Y24" s="8"/>
      <c r="Z24" s="68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2" customFormat="1" ht="13.2" thickBot="1" x14ac:dyDescent="0.55000000000000004">
      <c r="A25" s="1"/>
      <c r="B25" s="21" t="s">
        <v>55</v>
      </c>
      <c r="C25" s="22"/>
      <c r="D25" s="17" t="s">
        <v>35</v>
      </c>
      <c r="E25" s="23">
        <f>+E22+E23</f>
        <v>0</v>
      </c>
      <c r="F25" s="23">
        <f t="shared" ref="F25:J25" si="3">+F22+F23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4">
        <f>+K20</f>
        <v>0</v>
      </c>
      <c r="L25" s="23">
        <f>+L22+L23</f>
        <v>0</v>
      </c>
      <c r="M25" s="23">
        <f t="shared" ref="M25:U25" si="4">+M22+M23</f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 t="shared" si="4"/>
        <v>0</v>
      </c>
      <c r="T25" s="23">
        <f t="shared" si="4"/>
        <v>0</v>
      </c>
      <c r="U25" s="64">
        <f t="shared" si="4"/>
        <v>0</v>
      </c>
      <c r="V25" s="1"/>
      <c r="W25" s="81"/>
      <c r="X25" s="76"/>
      <c r="Y25" s="76"/>
      <c r="Z25" s="8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8" customFormat="1" ht="13.2" thickBot="1" x14ac:dyDescent="0.55000000000000004">
      <c r="B26" s="61"/>
      <c r="C26" s="61"/>
    </row>
    <row r="27" spans="1:68" s="8" customFormat="1" x14ac:dyDescent="0.5">
      <c r="B27" s="26" t="s">
        <v>26</v>
      </c>
      <c r="C27" s="27"/>
      <c r="D27" s="28"/>
      <c r="E27" s="29"/>
      <c r="F27" s="29"/>
      <c r="G27" s="11" t="s">
        <v>2</v>
      </c>
      <c r="H27" s="11" t="s">
        <v>3</v>
      </c>
      <c r="I27" s="11" t="s">
        <v>4</v>
      </c>
      <c r="J27" s="11" t="s">
        <v>5</v>
      </c>
      <c r="K27" s="29"/>
      <c r="L27" s="12" t="s">
        <v>6</v>
      </c>
      <c r="M27" s="12" t="s">
        <v>7</v>
      </c>
      <c r="N27" s="12" t="s">
        <v>12</v>
      </c>
      <c r="O27" s="12" t="s">
        <v>13</v>
      </c>
      <c r="P27" s="13" t="s">
        <v>14</v>
      </c>
      <c r="Q27" s="14" t="s">
        <v>9</v>
      </c>
      <c r="R27" s="14" t="s">
        <v>10</v>
      </c>
      <c r="S27" s="14" t="s">
        <v>15</v>
      </c>
      <c r="T27" s="30" t="s">
        <v>11</v>
      </c>
      <c r="W27" s="33"/>
      <c r="X27" s="33"/>
      <c r="Y27" s="33"/>
      <c r="Z27" s="33"/>
    </row>
    <row r="28" spans="1:68" ht="17.5" customHeight="1" thickBot="1" x14ac:dyDescent="0.55000000000000004">
      <c r="B28" s="448" t="s">
        <v>32</v>
      </c>
      <c r="C28" s="449"/>
      <c r="D28" s="449"/>
      <c r="E28" s="25"/>
      <c r="F28" s="25"/>
      <c r="G28" s="71">
        <f>+G25-G17</f>
        <v>0</v>
      </c>
      <c r="H28" s="71">
        <f t="shared" ref="H28:J28" si="5">+H25-H17</f>
        <v>0</v>
      </c>
      <c r="I28" s="71">
        <f t="shared" si="5"/>
        <v>0</v>
      </c>
      <c r="J28" s="71">
        <f t="shared" si="5"/>
        <v>0</v>
      </c>
      <c r="K28" s="31"/>
      <c r="L28" s="71">
        <f>+L25-L17</f>
        <v>0</v>
      </c>
      <c r="M28" s="71">
        <f t="shared" ref="M28:T28" si="6">+M25-M17</f>
        <v>0</v>
      </c>
      <c r="N28" s="71">
        <f t="shared" si="6"/>
        <v>0</v>
      </c>
      <c r="O28" s="71">
        <f t="shared" si="6"/>
        <v>0</v>
      </c>
      <c r="P28" s="71">
        <f t="shared" si="6"/>
        <v>0</v>
      </c>
      <c r="Q28" s="71">
        <f t="shared" si="6"/>
        <v>0</v>
      </c>
      <c r="R28" s="71">
        <f t="shared" si="6"/>
        <v>0</v>
      </c>
      <c r="S28" s="71">
        <f t="shared" si="6"/>
        <v>0</v>
      </c>
      <c r="T28" s="72">
        <f t="shared" si="6"/>
        <v>0</v>
      </c>
      <c r="U28" s="19"/>
      <c r="W28" s="91"/>
      <c r="X28" s="91"/>
      <c r="Y28" s="91"/>
      <c r="Z28" s="91"/>
      <c r="AA28" s="1"/>
      <c r="AB28" s="1"/>
    </row>
    <row r="29" spans="1:68" s="1" customFormat="1" ht="9.5500000000000007" customHeight="1" x14ac:dyDescent="0.5">
      <c r="B29" s="32"/>
      <c r="C29" s="32"/>
      <c r="D29" s="32"/>
      <c r="E29" s="8"/>
      <c r="F29" s="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W29" s="8"/>
      <c r="X29" s="8"/>
      <c r="Y29" s="8"/>
      <c r="Z29" s="8"/>
    </row>
    <row r="30" spans="1:68" s="1" customFormat="1" x14ac:dyDescent="0.5">
      <c r="B30" s="5" t="s">
        <v>56</v>
      </c>
    </row>
    <row r="31" spans="1:68" s="1" customFormat="1" x14ac:dyDescent="0.5">
      <c r="D31" s="1" t="s">
        <v>33</v>
      </c>
      <c r="E31" s="4">
        <f>(IF(E23&gt;F23,E23,F23)+((G23*2.5)+(H23*4.1)))/200</f>
        <v>0</v>
      </c>
      <c r="F31" s="1" t="s">
        <v>30</v>
      </c>
      <c r="I31" s="1" t="s">
        <v>70</v>
      </c>
      <c r="K31" s="331" t="s">
        <v>84</v>
      </c>
      <c r="L31" s="331"/>
      <c r="M31" s="331"/>
      <c r="N31" s="1" t="s">
        <v>68</v>
      </c>
      <c r="O31" s="332"/>
      <c r="P31" s="331"/>
      <c r="Q31" s="331"/>
      <c r="R31" s="1" t="s">
        <v>69</v>
      </c>
      <c r="S31" s="331"/>
      <c r="T31" s="331"/>
      <c r="U31" s="331"/>
    </row>
    <row r="32" spans="1:68" s="1" customFormat="1" ht="18.3" x14ac:dyDescent="0.7">
      <c r="D32" s="1" t="s">
        <v>34</v>
      </c>
      <c r="E32" s="4">
        <f>+K17*0.25</f>
        <v>0</v>
      </c>
      <c r="F32" s="1" t="s">
        <v>30</v>
      </c>
      <c r="X32" s="56"/>
    </row>
    <row r="33" spans="2:24" s="1" customFormat="1" ht="5.5" customHeight="1" x14ac:dyDescent="0.5">
      <c r="E33" s="8"/>
    </row>
    <row r="34" spans="2:24" s="1" customFormat="1" x14ac:dyDescent="0.5">
      <c r="B34" s="5" t="s">
        <v>82</v>
      </c>
      <c r="E34" s="8"/>
    </row>
    <row r="35" spans="2:24" s="1" customFormat="1" ht="25.75" customHeight="1" x14ac:dyDescent="0.5"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</row>
    <row r="36" spans="2:24" s="1" customFormat="1" ht="25.75" customHeight="1" x14ac:dyDescent="0.7"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X36" s="56" t="s">
        <v>73</v>
      </c>
    </row>
    <row r="37" spans="2:24" s="1" customFormat="1" x14ac:dyDescent="0.5"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X37" s="1" t="s">
        <v>74</v>
      </c>
    </row>
    <row r="38" spans="2:24" s="1" customFormat="1" x14ac:dyDescent="0.5">
      <c r="B38" s="5" t="s">
        <v>83</v>
      </c>
      <c r="X38" s="1" t="s">
        <v>75</v>
      </c>
    </row>
    <row r="39" spans="2:24" s="1" customFormat="1" x14ac:dyDescent="0.5"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X39" s="1" t="s">
        <v>76</v>
      </c>
    </row>
    <row r="40" spans="2:24" s="1" customFormat="1" x14ac:dyDescent="0.5"/>
    <row r="41" spans="2:24" s="1" customFormat="1" x14ac:dyDescent="0.5"/>
    <row r="42" spans="2:24" s="1" customFormat="1" x14ac:dyDescent="0.5">
      <c r="B42" s="5" t="s">
        <v>36</v>
      </c>
      <c r="C42" s="5"/>
    </row>
    <row r="43" spans="2:24" s="1" customFormat="1" x14ac:dyDescent="0.5">
      <c r="B43" s="1">
        <v>1</v>
      </c>
      <c r="C43" s="6" t="s">
        <v>37</v>
      </c>
    </row>
    <row r="44" spans="2:24" s="1" customFormat="1" x14ac:dyDescent="0.5">
      <c r="B44" s="1">
        <v>2</v>
      </c>
      <c r="C44" s="6" t="s">
        <v>38</v>
      </c>
    </row>
    <row r="45" spans="2:24" s="1" customFormat="1" x14ac:dyDescent="0.5">
      <c r="B45" s="7" t="s">
        <v>39</v>
      </c>
      <c r="C45" s="6" t="s">
        <v>40</v>
      </c>
    </row>
    <row r="46" spans="2:24" s="1" customFormat="1" x14ac:dyDescent="0.5">
      <c r="B46" s="7"/>
      <c r="C46" s="6" t="s">
        <v>41</v>
      </c>
    </row>
    <row r="47" spans="2:24" s="1" customFormat="1" x14ac:dyDescent="0.5">
      <c r="B47" s="7"/>
      <c r="C47" s="6" t="s">
        <v>42</v>
      </c>
    </row>
    <row r="48" spans="2:24" s="1" customFormat="1" x14ac:dyDescent="0.5">
      <c r="B48" s="1">
        <v>3</v>
      </c>
      <c r="C48" s="6" t="s">
        <v>43</v>
      </c>
    </row>
    <row r="49" spans="2:3" s="1" customFormat="1" x14ac:dyDescent="0.5">
      <c r="B49" s="1">
        <v>4</v>
      </c>
      <c r="C49" s="6" t="s">
        <v>44</v>
      </c>
    </row>
    <row r="50" spans="2:3" s="1" customFormat="1" x14ac:dyDescent="0.5">
      <c r="C50" s="6" t="s">
        <v>45</v>
      </c>
    </row>
    <row r="51" spans="2:3" s="1" customFormat="1" x14ac:dyDescent="0.5">
      <c r="C51" s="6" t="s">
        <v>46</v>
      </c>
    </row>
    <row r="52" spans="2:3" s="1" customFormat="1" x14ac:dyDescent="0.5">
      <c r="B52" s="1">
        <v>5</v>
      </c>
      <c r="C52" s="6" t="s">
        <v>47</v>
      </c>
    </row>
    <row r="53" spans="2:3" s="1" customFormat="1" x14ac:dyDescent="0.5">
      <c r="B53" s="1">
        <v>6</v>
      </c>
      <c r="C53" s="6" t="s">
        <v>48</v>
      </c>
    </row>
    <row r="54" spans="2:3" s="1" customFormat="1" x14ac:dyDescent="0.5">
      <c r="C54" s="6" t="s">
        <v>49</v>
      </c>
    </row>
    <row r="55" spans="2:3" s="1" customFormat="1" x14ac:dyDescent="0.5">
      <c r="B55" s="1">
        <v>6</v>
      </c>
      <c r="C55" s="6" t="s">
        <v>50</v>
      </c>
    </row>
    <row r="56" spans="2:3" s="1" customFormat="1" x14ac:dyDescent="0.5">
      <c r="B56" s="1">
        <v>7</v>
      </c>
      <c r="C56" s="1" t="s">
        <v>51</v>
      </c>
    </row>
    <row r="57" spans="2:3" s="1" customFormat="1" x14ac:dyDescent="0.5">
      <c r="B57" s="1">
        <v>8</v>
      </c>
      <c r="C57" s="6" t="s">
        <v>52</v>
      </c>
    </row>
    <row r="58" spans="2:3" s="1" customFormat="1" x14ac:dyDescent="0.5"/>
    <row r="59" spans="2:3" s="1" customFormat="1" x14ac:dyDescent="0.5"/>
    <row r="60" spans="2:3" s="1" customFormat="1" x14ac:dyDescent="0.5"/>
    <row r="61" spans="2:3" s="1" customFormat="1" x14ac:dyDescent="0.5"/>
    <row r="62" spans="2:3" s="1" customFormat="1" x14ac:dyDescent="0.5"/>
    <row r="63" spans="2:3" s="1" customFormat="1" x14ac:dyDescent="0.5"/>
    <row r="64" spans="2:3" s="1" customFormat="1" x14ac:dyDescent="0.5"/>
    <row r="65" s="1" customFormat="1" x14ac:dyDescent="0.5"/>
    <row r="66" s="1" customFormat="1" x14ac:dyDescent="0.5"/>
    <row r="67" s="1" customFormat="1" x14ac:dyDescent="0.5"/>
    <row r="68" s="1" customFormat="1" x14ac:dyDescent="0.5"/>
    <row r="69" s="1" customFormat="1" x14ac:dyDescent="0.5"/>
    <row r="70" s="1" customFormat="1" x14ac:dyDescent="0.5"/>
    <row r="71" s="1" customFormat="1" x14ac:dyDescent="0.5"/>
    <row r="72" s="1" customFormat="1" x14ac:dyDescent="0.5"/>
    <row r="73" s="1" customFormat="1" x14ac:dyDescent="0.5"/>
  </sheetData>
  <sheetProtection sheet="1" objects="1" scenarios="1" selectLockedCells="1"/>
  <mergeCells count="34">
    <mergeCell ref="W18:Z18"/>
    <mergeCell ref="E10:F10"/>
    <mergeCell ref="G10:J10"/>
    <mergeCell ref="L10:O10"/>
    <mergeCell ref="Q10:S10"/>
    <mergeCell ref="W10:Z10"/>
    <mergeCell ref="C39:U39"/>
    <mergeCell ref="C35:U35"/>
    <mergeCell ref="C36:U36"/>
    <mergeCell ref="C37:U37"/>
    <mergeCell ref="O31:Q31"/>
    <mergeCell ref="S31:U31"/>
    <mergeCell ref="B20:B23"/>
    <mergeCell ref="C20:C23"/>
    <mergeCell ref="K20:K23"/>
    <mergeCell ref="B28:D28"/>
    <mergeCell ref="K31:M31"/>
    <mergeCell ref="B12:B15"/>
    <mergeCell ref="C12:C15"/>
    <mergeCell ref="K12:K15"/>
    <mergeCell ref="D6:H6"/>
    <mergeCell ref="M6:Q6"/>
    <mergeCell ref="D7:H7"/>
    <mergeCell ref="M7:Q7"/>
    <mergeCell ref="D8:H8"/>
    <mergeCell ref="M8:Q8"/>
    <mergeCell ref="U6:Z6"/>
    <mergeCell ref="U7:Z7"/>
    <mergeCell ref="D4:H4"/>
    <mergeCell ref="M4:Q4"/>
    <mergeCell ref="D5:H5"/>
    <mergeCell ref="M5:Q5"/>
    <mergeCell ref="U4:Z4"/>
    <mergeCell ref="U5:Z5"/>
  </mergeCells>
  <phoneticPr fontId="11" type="noConversion"/>
  <pageMargins left="0.7" right="0.7" top="0.75" bottom="0.75" header="0.3" footer="0.3"/>
  <pageSetup scale="47" orientation="landscape" verticalDpi="0" r:id="rId1"/>
  <headerFooter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Complete Cycle Analyses</vt:lpstr>
      <vt:lpstr>Sheet1</vt:lpstr>
      <vt:lpstr>Sheet2</vt:lpstr>
      <vt:lpstr>In-Out Comparison</vt:lpstr>
      <vt:lpstr>'Complete Cycle Analyses'!Print_Area</vt:lpstr>
      <vt:lpstr>'In-Out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2021-02-20T15:19:46Z</cp:lastPrinted>
  <dcterms:created xsi:type="dcterms:W3CDTF">2020-02-14T00:27:23Z</dcterms:created>
  <dcterms:modified xsi:type="dcterms:W3CDTF">2021-02-25T13:07:17Z</dcterms:modified>
</cp:coreProperties>
</file>